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040" activeTab="12"/>
  </bookViews>
  <sheets>
    <sheet name="Paralimpik" sheetId="1" r:id="rId1"/>
    <sheet name="PrStG" sheetId="2" r:id="rId2"/>
    <sheet name="Int I" sheetId="3" r:id="rId3"/>
    <sheet name="M" sheetId="4" r:id="rId4"/>
    <sheet name="M 2" sheetId="5" r:id="rId5"/>
    <sheet name=" L " sheetId="6" r:id="rId6"/>
    <sheet name="L2" sheetId="7" r:id="rId7"/>
    <sheet name=" A CH " sheetId="8" r:id="rId8"/>
    <sheet name=" A CH  (2)" sheetId="9" r:id="rId9"/>
    <sheet name=" A OC" sheetId="10" r:id="rId10"/>
    <sheet name=" A OC (2)" sheetId="11" r:id="rId11"/>
    <sheet name="Total" sheetId="12" r:id="rId12"/>
    <sheet name="Komanda" sheetId="13" r:id="rId13"/>
  </sheets>
  <definedNames/>
  <calcPr fullCalcOnLoad="1"/>
</workbook>
</file>

<file path=xl/sharedStrings.xml><?xml version="1.0" encoding="utf-8"?>
<sst xmlns="http://schemas.openxmlformats.org/spreadsheetml/2006/main" count="1245" uniqueCount="247">
  <si>
    <t>Horse name</t>
  </si>
  <si>
    <t>Rider name, surname</t>
  </si>
  <si>
    <t>Owner</t>
  </si>
  <si>
    <t>M</t>
  </si>
  <si>
    <t>Rider NF</t>
  </si>
  <si>
    <t>LAT</t>
  </si>
  <si>
    <t>H</t>
  </si>
  <si>
    <t>C</t>
  </si>
  <si>
    <t>%</t>
  </si>
  <si>
    <t>Total points</t>
  </si>
  <si>
    <t>Judge</t>
  </si>
  <si>
    <t>Final Placing</t>
  </si>
  <si>
    <t>Placing</t>
  </si>
  <si>
    <t>RESULTS</t>
  </si>
  <si>
    <t>Kopā:</t>
  </si>
  <si>
    <t>St.George Prix</t>
  </si>
  <si>
    <t>13.06.</t>
  </si>
  <si>
    <t>2014.</t>
  </si>
  <si>
    <t>14.06.</t>
  </si>
  <si>
    <t>Para Equestrian Dressage Test GRADE Ia</t>
  </si>
  <si>
    <t>Mareks Jedinaks</t>
  </si>
  <si>
    <t>Results</t>
  </si>
  <si>
    <t>Error</t>
  </si>
  <si>
    <t>Natalija Šakurova LAT</t>
  </si>
  <si>
    <t>A Class FEI WDC  Preliminary Test (CH)</t>
  </si>
  <si>
    <t>A Class FEI WDC  Preliminary Test (OC)</t>
  </si>
  <si>
    <t>L Class Juniors</t>
  </si>
  <si>
    <t>L Class OC</t>
  </si>
  <si>
    <t>M Class OC</t>
  </si>
  <si>
    <t>A Class Children</t>
  </si>
  <si>
    <t>A Class OC</t>
  </si>
  <si>
    <t>Maija Kleinberga  LAT</t>
  </si>
  <si>
    <t>B</t>
  </si>
  <si>
    <t>Ginta Vilde LAT</t>
  </si>
  <si>
    <t>Anita Mangale LAT</t>
  </si>
  <si>
    <t>M Class Young Riders</t>
  </si>
  <si>
    <r>
      <t>President of Ground Jury: __________________________ (Natalia Rubashko</t>
    </r>
    <r>
      <rPr>
        <sz val="12"/>
        <rFont val="Calibri"/>
        <family val="2"/>
      </rPr>
      <t>)</t>
    </r>
  </si>
  <si>
    <r>
      <t>Secretary: __________________________ (Tatjana Sadovina</t>
    </r>
    <r>
      <rPr>
        <sz val="12"/>
        <rFont val="Calibri"/>
        <family val="2"/>
      </rPr>
      <t>)</t>
    </r>
  </si>
  <si>
    <t>Baltic Dressage League, Latvia - 2015</t>
  </si>
  <si>
    <t>Riga, 13. -14.06.2015.</t>
  </si>
  <si>
    <t>Prix St.George</t>
  </si>
  <si>
    <t xml:space="preserve"> M Class FEI Preliminary Test Juniors  2015 (YR)</t>
  </si>
  <si>
    <t>M Class FEI Preliminary Test Juniors 2015 (OC)</t>
  </si>
  <si>
    <t>L Class FEI WDC Medium Test 2011 (Juniors)</t>
  </si>
  <si>
    <t>L Class FEI WDC Medium Test 2011 (OC)</t>
  </si>
  <si>
    <t>Hanna-Greta Peeters</t>
  </si>
  <si>
    <t xml:space="preserve">EST </t>
  </si>
  <si>
    <t>Forteesia</t>
  </si>
  <si>
    <t>Ulle Hanni</t>
  </si>
  <si>
    <t>Laura Ivanova</t>
  </si>
  <si>
    <t xml:space="preserve">Gardums </t>
  </si>
  <si>
    <t>J.Savickis</t>
  </si>
  <si>
    <t>Kaisa Falkenberg</t>
  </si>
  <si>
    <t>Ratira</t>
  </si>
  <si>
    <t>S.Falkenberg</t>
  </si>
  <si>
    <t>Jūlija Ezīte</t>
  </si>
  <si>
    <t>Gvineta</t>
  </si>
  <si>
    <t>A.Mangale</t>
  </si>
  <si>
    <t>Anastasija Titova</t>
  </si>
  <si>
    <t>Lando</t>
  </si>
  <si>
    <t>Biedrība LJF</t>
  </si>
  <si>
    <t>Stella-Marii Tamme</t>
  </si>
  <si>
    <t>Calendula</t>
  </si>
  <si>
    <t>OÜ NIITVÄLJA RATSAKOOL</t>
  </si>
  <si>
    <t>Helena Kaal</t>
  </si>
  <si>
    <t>Rihanna</t>
  </si>
  <si>
    <t>M.Feil</t>
  </si>
  <si>
    <t>Ruta Nemanyte</t>
  </si>
  <si>
    <t>LTU</t>
  </si>
  <si>
    <t>Erotik Plius</t>
  </si>
  <si>
    <t>G. Gutkauskas</t>
  </si>
  <si>
    <t>Aija Rutka</t>
  </si>
  <si>
    <t>Dorle</t>
  </si>
  <si>
    <t>T.Rezņuka</t>
  </si>
  <si>
    <t>Peter Nicolai Skjoldby</t>
  </si>
  <si>
    <t>Donna Del Lago</t>
  </si>
  <si>
    <t>LIIVAKU TALLID OÜ</t>
  </si>
  <si>
    <t>Terēze Rozenberga</t>
  </si>
  <si>
    <t>Kvarcs</t>
  </si>
  <si>
    <t>A.Janovskis</t>
  </si>
  <si>
    <t>Bavaras</t>
  </si>
  <si>
    <t>Sandra Sysojeva</t>
  </si>
  <si>
    <t>Dancing Queen</t>
  </si>
  <si>
    <t>S.Sysojeva</t>
  </si>
  <si>
    <t>Grete Hussar</t>
  </si>
  <si>
    <t>Rohan Warrior</t>
  </si>
  <si>
    <t>OÜ Devoran</t>
  </si>
  <si>
    <t>Kivi</t>
  </si>
  <si>
    <t>J.Mežnieks</t>
  </si>
  <si>
    <t>Getter Kangur</t>
  </si>
  <si>
    <t>Ashwan</t>
  </si>
  <si>
    <t>Oksana Žguna</t>
  </si>
  <si>
    <t>Goldvejs</t>
  </si>
  <si>
    <t>O.Žguna</t>
  </si>
  <si>
    <t>Linda Josta</t>
  </si>
  <si>
    <t>Chambermaid</t>
  </si>
  <si>
    <t>L.Josta</t>
  </si>
  <si>
    <t>Raimonda Palionyte</t>
  </si>
  <si>
    <t>Linguist G</t>
  </si>
  <si>
    <t>R. Palionyte</t>
  </si>
  <si>
    <t>Radamira</t>
  </si>
  <si>
    <t>Nora Ņukša</t>
  </si>
  <si>
    <t>Linda</t>
  </si>
  <si>
    <t>L.Stanke</t>
  </si>
  <si>
    <t>Marija Bogachek</t>
  </si>
  <si>
    <t>Leru</t>
  </si>
  <si>
    <t>M.Bogachek</t>
  </si>
  <si>
    <t>Madli Katriin Tauts</t>
  </si>
  <si>
    <t>Faksas</t>
  </si>
  <si>
    <t>K.Tauts</t>
  </si>
  <si>
    <t>Everita Daubure</t>
  </si>
  <si>
    <t>Lady Sun</t>
  </si>
  <si>
    <t>E.Daubure</t>
  </si>
  <si>
    <t>Evelin Rattus</t>
  </si>
  <si>
    <t>Helanas</t>
  </si>
  <si>
    <t>Sabīne Irbe</t>
  </si>
  <si>
    <t>Dina</t>
  </si>
  <si>
    <t>A.Šakurovs</t>
  </si>
  <si>
    <t>Lord Rubistein</t>
  </si>
  <si>
    <t>A.Muravskis</t>
  </si>
  <si>
    <t>Double Power</t>
  </si>
  <si>
    <t>Vitality</t>
  </si>
  <si>
    <t>K.Rikmane</t>
  </si>
  <si>
    <t>Kolers</t>
  </si>
  <si>
    <t>A.Mainiece</t>
  </si>
  <si>
    <t>Indra Gabaliņa</t>
  </si>
  <si>
    <t>Crystal</t>
  </si>
  <si>
    <t>I.Gabaliņa</t>
  </si>
  <si>
    <t>Airisa Penele</t>
  </si>
  <si>
    <t>Landino</t>
  </si>
  <si>
    <t>A.Penele</t>
  </si>
  <si>
    <t>Irina Puzova</t>
  </si>
  <si>
    <t>Veto</t>
  </si>
  <si>
    <t>I.Puzova</t>
  </si>
  <si>
    <t>Linda Lejiete</t>
  </si>
  <si>
    <t>Rikardo</t>
  </si>
  <si>
    <t>Jūlija Kosova</t>
  </si>
  <si>
    <t>Rhadamanthus</t>
  </si>
  <si>
    <t>S.Dombrovska</t>
  </si>
  <si>
    <t>Elza Zaķe</t>
  </si>
  <si>
    <t>Legolass</t>
  </si>
  <si>
    <t>G.Zonbergs</t>
  </si>
  <si>
    <t>Agnese Kukaine</t>
  </si>
  <si>
    <t>Eko</t>
  </si>
  <si>
    <t>A. Kukaine</t>
  </si>
  <si>
    <t>Maribel Tuiken</t>
  </si>
  <si>
    <t>Simnas OX</t>
  </si>
  <si>
    <t>M.Tuiken</t>
  </si>
  <si>
    <t>Ilva Lazdiņa</t>
  </si>
  <si>
    <t>Dimants</t>
  </si>
  <si>
    <t>Carinee Ainola (vp)</t>
  </si>
  <si>
    <t>Rant</t>
  </si>
  <si>
    <t>BESTAMER OÜ</t>
  </si>
  <si>
    <t>Marija Japiņa</t>
  </si>
  <si>
    <t>Basnja</t>
  </si>
  <si>
    <t>M.Grundule</t>
  </si>
  <si>
    <t>Cassander</t>
  </si>
  <si>
    <t>E.Kaal</t>
  </si>
  <si>
    <t>Aleksandra Sīle</t>
  </si>
  <si>
    <t>Zefīrs</t>
  </si>
  <si>
    <t>I.Doliveca</t>
  </si>
  <si>
    <t>Rebeka Japiņa</t>
  </si>
  <si>
    <t>Evelin Rattus (vp)</t>
  </si>
  <si>
    <t>Mimii</t>
  </si>
  <si>
    <t>OÜ NOVEARENDUS</t>
  </si>
  <si>
    <t>Ieva Renāte Pētersone</t>
  </si>
  <si>
    <t>Karlo</t>
  </si>
  <si>
    <t>G.Bendrupa</t>
  </si>
  <si>
    <t>Elisabeth Skjoldby</t>
  </si>
  <si>
    <t>Sahib</t>
  </si>
  <si>
    <t>Herr Ilves</t>
  </si>
  <si>
    <t>K.Ainola</t>
  </si>
  <si>
    <t>Rose Marie Skjoldby</t>
  </si>
  <si>
    <t>Ounce of Gold</t>
  </si>
  <si>
    <t>R.M.Skjoldby</t>
  </si>
  <si>
    <t>Kristiāna Orlovska</t>
  </si>
  <si>
    <t>Roterdāma</t>
  </si>
  <si>
    <t>K.Orlovska</t>
  </si>
  <si>
    <t>Dina Endziņa</t>
  </si>
  <si>
    <t>Boulahrouz</t>
  </si>
  <si>
    <t>D. Endziņa</t>
  </si>
  <si>
    <t>Milena Starostina</t>
  </si>
  <si>
    <t>Hiltons</t>
  </si>
  <si>
    <t>Helen Roosimägi</t>
  </si>
  <si>
    <t>Aleksandra Panovska</t>
  </si>
  <si>
    <t>Barons</t>
  </si>
  <si>
    <t>I.Sorokina</t>
  </si>
  <si>
    <t>Sabīne Andersone</t>
  </si>
  <si>
    <t>Caruzo</t>
  </si>
  <si>
    <t>S.Andersone</t>
  </si>
  <si>
    <t>Linda Ansule</t>
  </si>
  <si>
    <t>Weimara</t>
  </si>
  <si>
    <t>I.Toropova</t>
  </si>
  <si>
    <t>Ieva Aleksandrova-Eklone</t>
  </si>
  <si>
    <t>Milords</t>
  </si>
  <si>
    <t>I.Aleksandrova-Eklone</t>
  </si>
  <si>
    <t>Daiga Grāvīte</t>
  </si>
  <si>
    <t>Leilani</t>
  </si>
  <si>
    <t>D.Grāvīte</t>
  </si>
  <si>
    <t>Rita Parts</t>
  </si>
  <si>
    <t>Millenna</t>
  </si>
  <si>
    <t>R.Parts</t>
  </si>
  <si>
    <t>Dagnija Druva</t>
  </si>
  <si>
    <t>Luvrs</t>
  </si>
  <si>
    <t>D.Druva</t>
  </si>
  <si>
    <t>Liidia Unt</t>
  </si>
  <si>
    <t>Charlotte</t>
  </si>
  <si>
    <t>A.Saarm</t>
  </si>
  <si>
    <t>Gunita Šumska-Žagata</t>
  </si>
  <si>
    <t>Dustinov V</t>
  </si>
  <si>
    <t>G.Šumska-Žagata</t>
  </si>
  <si>
    <t>Jekaterina  Rastoštšenkova</t>
  </si>
  <si>
    <t>Dana Delany</t>
  </si>
  <si>
    <t>Mortellar Invest OÜ</t>
  </si>
  <si>
    <t>Elza Alma Graumane</t>
  </si>
  <si>
    <t>Leipo</t>
  </si>
  <si>
    <t>A.Graumanis</t>
  </si>
  <si>
    <t>Ramune Malinauskiene</t>
  </si>
  <si>
    <t>Comandor</t>
  </si>
  <si>
    <t>R.Malinauskiene</t>
  </si>
  <si>
    <t>Ellen Vatsel EST</t>
  </si>
  <si>
    <t>Princis Narcis</t>
  </si>
  <si>
    <t>E</t>
  </si>
  <si>
    <t>Natalia Rubashko BLR</t>
  </si>
  <si>
    <t>Raminta Sakalauskiene LIT</t>
  </si>
  <si>
    <t>Maija Kleinberga LAT</t>
  </si>
  <si>
    <t>Sandra Karisa LAT</t>
  </si>
  <si>
    <t>R.Jedinaka</t>
  </si>
  <si>
    <t>S.Mayer</t>
  </si>
  <si>
    <t>L Class Freestyle (Juniors)</t>
  </si>
  <si>
    <t>L Class Freestyle (OC)</t>
  </si>
  <si>
    <t>A Class FEI WDC Elementary Test (CH)</t>
  </si>
  <si>
    <t>Intermediate I - Freestyle</t>
  </si>
  <si>
    <t>A Class FEI WDC Elementary Test (OC)</t>
  </si>
  <si>
    <t xml:space="preserve"> M Class Freestyle (YR)</t>
  </si>
  <si>
    <t xml:space="preserve"> M Class Freestyle (OC)</t>
  </si>
  <si>
    <t>TEAM QUALIFICATION</t>
  </si>
  <si>
    <t>EST</t>
  </si>
  <si>
    <t>Seniors</t>
  </si>
  <si>
    <t>M Clas YR</t>
  </si>
  <si>
    <t>L Clas J</t>
  </si>
  <si>
    <t>A Clas Ch</t>
  </si>
  <si>
    <t>A Clas Am</t>
  </si>
  <si>
    <t>Total</t>
  </si>
  <si>
    <t>Liāna Pelše</t>
  </si>
  <si>
    <t>Korellī</t>
  </si>
  <si>
    <t>K.Rozīte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</si>
</sst>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7]yyyy\ &quot;m.&quot;\ mmmm\ d\ &quot;d.&quot;"/>
    <numFmt numFmtId="191" formatCode="yyyy"/>
    <numFmt numFmtId="192" formatCode="0.0"/>
    <numFmt numFmtId="193" formatCode="_(&quot;$&quot;* #,##0.00_);_(&quot;$&quot;* \(#,##0.00\);_(&quot;$&quot;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9" fillId="29" borderId="3" applyNumberFormat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7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7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8" fillId="0" borderId="10" applyNumberFormat="0" applyProtection="0">
      <alignment horizontal="left" vertical="center" wrapText="1"/>
    </xf>
    <xf numFmtId="0" fontId="4" fillId="0" borderId="3" applyNumberFormat="0" applyProtection="0">
      <alignment horizontal="right" vertical="center" wrapText="1"/>
    </xf>
    <xf numFmtId="0" fontId="4" fillId="0" borderId="10" applyNumberFormat="0" applyProtection="0">
      <alignment horizontal="center" vertical="center" wrapText="1"/>
    </xf>
    <xf numFmtId="0" fontId="3" fillId="0" borderId="10" applyNumberFormat="0" applyProtection="0">
      <alignment horizontal="center" vertical="center" wrapText="1"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46" fillId="0" borderId="0">
      <alignment/>
      <protection/>
    </xf>
  </cellStyleXfs>
  <cellXfs count="2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11" fillId="34" borderId="0" xfId="0" applyFont="1" applyFill="1" applyAlignment="1">
      <alignment wrapText="1"/>
    </xf>
    <xf numFmtId="0" fontId="63" fillId="0" borderId="0" xfId="0" applyFont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3" fillId="34" borderId="12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192" fontId="14" fillId="34" borderId="16" xfId="0" applyNumberFormat="1" applyFont="1" applyFill="1" applyBorder="1" applyAlignment="1">
      <alignment horizontal="center" wrapText="1"/>
    </xf>
    <xf numFmtId="2" fontId="10" fillId="35" borderId="17" xfId="0" applyNumberFormat="1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/>
    </xf>
    <xf numFmtId="2" fontId="10" fillId="35" borderId="19" xfId="0" applyNumberFormat="1" applyFont="1" applyFill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192" fontId="14" fillId="34" borderId="19" xfId="0" applyNumberFormat="1" applyFont="1" applyFill="1" applyBorder="1" applyAlignment="1">
      <alignment horizontal="center" wrapText="1"/>
    </xf>
    <xf numFmtId="2" fontId="10" fillId="35" borderId="21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17" fillId="34" borderId="22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12" fillId="34" borderId="25" xfId="0" applyFont="1" applyFill="1" applyBorder="1" applyAlignment="1">
      <alignment horizontal="center" wrapText="1"/>
    </xf>
    <xf numFmtId="0" fontId="17" fillId="34" borderId="26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7" fillId="34" borderId="0" xfId="0" applyFont="1" applyFill="1" applyAlignment="1">
      <alignment/>
    </xf>
    <xf numFmtId="0" fontId="12" fillId="34" borderId="19" xfId="58" applyFont="1" applyFill="1" applyBorder="1" applyAlignment="1">
      <alignment horizontal="left"/>
      <protection/>
    </xf>
    <xf numFmtId="0" fontId="12" fillId="34" borderId="19" xfId="0" applyFont="1" applyFill="1" applyBorder="1" applyAlignment="1">
      <alignment/>
    </xf>
    <xf numFmtId="0" fontId="12" fillId="34" borderId="19" xfId="0" applyFont="1" applyFill="1" applyBorder="1" applyAlignment="1">
      <alignment horizontal="left"/>
    </xf>
    <xf numFmtId="0" fontId="12" fillId="0" borderId="19" xfId="67" applyFont="1" applyFill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4" fillId="0" borderId="27" xfId="0" applyFont="1" applyBorder="1" applyAlignment="1">
      <alignment horizontal="center"/>
    </xf>
    <xf numFmtId="0" fontId="12" fillId="34" borderId="28" xfId="0" applyFont="1" applyFill="1" applyBorder="1" applyAlignment="1">
      <alignment/>
    </xf>
    <xf numFmtId="192" fontId="14" fillId="34" borderId="28" xfId="0" applyNumberFormat="1" applyFont="1" applyFill="1" applyBorder="1" applyAlignment="1">
      <alignment horizontal="center" wrapText="1"/>
    </xf>
    <xf numFmtId="2" fontId="10" fillId="35" borderId="29" xfId="0" applyNumberFormat="1" applyFont="1" applyFill="1" applyBorder="1" applyAlignment="1">
      <alignment horizontal="center" wrapText="1"/>
    </xf>
    <xf numFmtId="0" fontId="65" fillId="0" borderId="30" xfId="0" applyFont="1" applyBorder="1" applyAlignment="1">
      <alignment horizontal="center"/>
    </xf>
    <xf numFmtId="0" fontId="12" fillId="34" borderId="16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2" fontId="66" fillId="34" borderId="19" xfId="0" applyNumberFormat="1" applyFont="1" applyFill="1" applyBorder="1" applyAlignment="1">
      <alignment horizontal="center"/>
    </xf>
    <xf numFmtId="0" fontId="66" fillId="34" borderId="1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0" fillId="34" borderId="19" xfId="58" applyNumberFormat="1" applyFont="1" applyFill="1" applyBorder="1" applyAlignment="1">
      <alignment horizontal="center"/>
      <protection/>
    </xf>
    <xf numFmtId="2" fontId="66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2" fillId="34" borderId="28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4" fillId="0" borderId="12" xfId="0" applyFont="1" applyBorder="1" applyAlignment="1">
      <alignment horizontal="center"/>
    </xf>
    <xf numFmtId="2" fontId="10" fillId="35" borderId="33" xfId="0" applyNumberFormat="1" applyFont="1" applyFill="1" applyBorder="1" applyAlignment="1">
      <alignment horizontal="center" wrapText="1"/>
    </xf>
    <xf numFmtId="192" fontId="14" fillId="34" borderId="33" xfId="0" applyNumberFormat="1" applyFont="1" applyFill="1" applyBorder="1" applyAlignment="1">
      <alignment horizontal="center" wrapText="1"/>
    </xf>
    <xf numFmtId="2" fontId="10" fillId="35" borderId="22" xfId="0" applyNumberFormat="1" applyFont="1" applyFill="1" applyBorder="1" applyAlignment="1">
      <alignment horizontal="center" wrapText="1"/>
    </xf>
    <xf numFmtId="0" fontId="63" fillId="34" borderId="33" xfId="0" applyFont="1" applyFill="1" applyBorder="1" applyAlignment="1">
      <alignment horizontal="center"/>
    </xf>
    <xf numFmtId="192" fontId="65" fillId="34" borderId="12" xfId="0" applyNumberFormat="1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65" fillId="34" borderId="34" xfId="0" applyFont="1" applyFill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2" fontId="66" fillId="34" borderId="16" xfId="0" applyNumberFormat="1" applyFont="1" applyFill="1" applyBorder="1" applyAlignment="1">
      <alignment horizontal="center"/>
    </xf>
    <xf numFmtId="2" fontId="66" fillId="34" borderId="28" xfId="0" applyNumberFormat="1" applyFont="1" applyFill="1" applyBorder="1" applyAlignment="1">
      <alignment horizontal="center"/>
    </xf>
    <xf numFmtId="2" fontId="66" fillId="35" borderId="17" xfId="0" applyNumberFormat="1" applyFont="1" applyFill="1" applyBorder="1" applyAlignment="1">
      <alignment horizontal="center"/>
    </xf>
    <xf numFmtId="2" fontId="66" fillId="35" borderId="21" xfId="0" applyNumberFormat="1" applyFont="1" applyFill="1" applyBorder="1" applyAlignment="1">
      <alignment horizontal="center"/>
    </xf>
    <xf numFmtId="2" fontId="66" fillId="35" borderId="29" xfId="0" applyNumberFormat="1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2" fillId="34" borderId="13" xfId="0" applyFont="1" applyFill="1" applyBorder="1" applyAlignment="1">
      <alignment wrapText="1"/>
    </xf>
    <xf numFmtId="2" fontId="13" fillId="35" borderId="19" xfId="0" applyNumberFormat="1" applyFont="1" applyFill="1" applyBorder="1" applyAlignment="1">
      <alignment horizontal="center" wrapText="1"/>
    </xf>
    <xf numFmtId="0" fontId="64" fillId="0" borderId="19" xfId="0" applyFont="1" applyBorder="1" applyAlignment="1">
      <alignment horizontal="center"/>
    </xf>
    <xf numFmtId="0" fontId="6" fillId="0" borderId="19" xfId="67" applyFont="1" applyFill="1" applyBorder="1" applyAlignment="1">
      <alignment horizontal="left" wrapText="1"/>
    </xf>
    <xf numFmtId="0" fontId="6" fillId="34" borderId="19" xfId="69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0" fillId="0" borderId="19" xfId="65" applyNumberFormat="1" applyFont="1" applyBorder="1" applyAlignment="1">
      <alignment/>
    </xf>
    <xf numFmtId="0" fontId="6" fillId="34" borderId="19" xfId="61" applyFont="1" applyFill="1" applyBorder="1" applyAlignment="1">
      <alignment horizontal="left" wrapText="1"/>
      <protection/>
    </xf>
    <xf numFmtId="0" fontId="20" fillId="0" borderId="19" xfId="65" applyNumberFormat="1" applyFont="1" applyBorder="1" applyAlignment="1">
      <alignment horizontal="left"/>
    </xf>
    <xf numFmtId="0" fontId="6" fillId="34" borderId="19" xfId="67" applyFont="1" applyFill="1" applyBorder="1" applyAlignment="1">
      <alignment horizontal="left" wrapText="1"/>
    </xf>
    <xf numFmtId="0" fontId="63" fillId="34" borderId="19" xfId="0" applyFont="1" applyFill="1" applyBorder="1" applyAlignment="1">
      <alignment horizontal="left"/>
    </xf>
    <xf numFmtId="0" fontId="6" fillId="34" borderId="19" xfId="0" applyFont="1" applyFill="1" applyBorder="1" applyAlignment="1">
      <alignment/>
    </xf>
    <xf numFmtId="0" fontId="63" fillId="0" borderId="19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6" fillId="34" borderId="19" xfId="58" applyFont="1" applyFill="1" applyBorder="1" applyAlignment="1">
      <alignment horizontal="left"/>
      <protection/>
    </xf>
    <xf numFmtId="0" fontId="6" fillId="34" borderId="19" xfId="58" applyFont="1" applyFill="1" applyBorder="1" applyAlignment="1">
      <alignment horizontal="center"/>
      <protection/>
    </xf>
    <xf numFmtId="0" fontId="63" fillId="34" borderId="19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0" fontId="12" fillId="0" borderId="33" xfId="0" applyFont="1" applyBorder="1" applyAlignment="1">
      <alignment/>
    </xf>
    <xf numFmtId="0" fontId="12" fillId="34" borderId="33" xfId="0" applyFont="1" applyFill="1" applyBorder="1" applyAlignment="1">
      <alignment/>
    </xf>
    <xf numFmtId="0" fontId="12" fillId="0" borderId="34" xfId="0" applyFont="1" applyBorder="1" applyAlignment="1">
      <alignment horizontal="left"/>
    </xf>
    <xf numFmtId="192" fontId="65" fillId="0" borderId="13" xfId="0" applyNumberFormat="1" applyFont="1" applyBorder="1" applyAlignment="1">
      <alignment horizontal="center"/>
    </xf>
    <xf numFmtId="0" fontId="6" fillId="0" borderId="16" xfId="67" applyFont="1" applyFill="1" applyBorder="1" applyAlignment="1">
      <alignment horizontal="left" wrapText="1"/>
    </xf>
    <xf numFmtId="0" fontId="6" fillId="34" borderId="16" xfId="69" applyFont="1" applyFill="1" applyBorder="1" applyAlignment="1">
      <alignment horizontal="center" wrapText="1"/>
    </xf>
    <xf numFmtId="0" fontId="6" fillId="0" borderId="28" xfId="67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center"/>
    </xf>
    <xf numFmtId="0" fontId="17" fillId="34" borderId="3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6" fillId="34" borderId="36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34" borderId="16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6" xfId="61" applyFont="1" applyFill="1" applyBorder="1" applyAlignment="1">
      <alignment horizontal="left" wrapText="1"/>
      <protection/>
    </xf>
    <xf numFmtId="0" fontId="6" fillId="34" borderId="16" xfId="0" applyFont="1" applyFill="1" applyBorder="1" applyAlignment="1">
      <alignment horizontal="center"/>
    </xf>
    <xf numFmtId="0" fontId="20" fillId="0" borderId="28" xfId="65" applyNumberFormat="1" applyFont="1" applyBorder="1" applyAlignment="1">
      <alignment/>
    </xf>
    <xf numFmtId="0" fontId="20" fillId="0" borderId="28" xfId="65" applyNumberFormat="1" applyFont="1" applyBorder="1" applyAlignment="1">
      <alignment horizontal="left"/>
    </xf>
    <xf numFmtId="0" fontId="6" fillId="34" borderId="35" xfId="61" applyFont="1" applyFill="1" applyBorder="1" applyAlignment="1">
      <alignment horizontal="left" wrapText="1"/>
      <protection/>
    </xf>
    <xf numFmtId="0" fontId="6" fillId="34" borderId="36" xfId="61" applyFont="1" applyFill="1" applyBorder="1" applyAlignment="1">
      <alignment horizontal="left" wrapText="1"/>
      <protection/>
    </xf>
    <xf numFmtId="0" fontId="5" fillId="34" borderId="36" xfId="0" applyFont="1" applyFill="1" applyBorder="1" applyAlignment="1">
      <alignment/>
    </xf>
    <xf numFmtId="0" fontId="20" fillId="0" borderId="36" xfId="65" applyNumberFormat="1" applyFont="1" applyBorder="1" applyAlignment="1">
      <alignment horizontal="left"/>
    </xf>
    <xf numFmtId="0" fontId="20" fillId="0" borderId="37" xfId="65" applyNumberFormat="1" applyFont="1" applyBorder="1" applyAlignment="1">
      <alignment horizontal="left"/>
    </xf>
    <xf numFmtId="2" fontId="13" fillId="35" borderId="16" xfId="0" applyNumberFormat="1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left"/>
    </xf>
    <xf numFmtId="2" fontId="13" fillId="35" borderId="28" xfId="0" applyNumberFormat="1" applyFont="1" applyFill="1" applyBorder="1" applyAlignment="1">
      <alignment horizontal="center" wrapText="1"/>
    </xf>
    <xf numFmtId="0" fontId="17" fillId="34" borderId="38" xfId="0" applyFont="1" applyFill="1" applyBorder="1" applyAlignment="1">
      <alignment horizontal="center" wrapText="1"/>
    </xf>
    <xf numFmtId="0" fontId="12" fillId="34" borderId="39" xfId="0" applyFont="1" applyFill="1" applyBorder="1" applyAlignment="1">
      <alignment wrapText="1"/>
    </xf>
    <xf numFmtId="0" fontId="63" fillId="34" borderId="3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192" fontId="64" fillId="0" borderId="14" xfId="0" applyNumberFormat="1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192" fontId="64" fillId="0" borderId="18" xfId="0" applyNumberFormat="1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192" fontId="64" fillId="0" borderId="27" xfId="0" applyNumberFormat="1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192" fontId="64" fillId="34" borderId="15" xfId="0" applyNumberFormat="1" applyFont="1" applyFill="1" applyBorder="1" applyAlignment="1">
      <alignment horizontal="center"/>
    </xf>
    <xf numFmtId="192" fontId="64" fillId="34" borderId="20" xfId="0" applyNumberFormat="1" applyFont="1" applyFill="1" applyBorder="1" applyAlignment="1">
      <alignment horizontal="center"/>
    </xf>
    <xf numFmtId="192" fontId="64" fillId="34" borderId="30" xfId="0" applyNumberFormat="1" applyFont="1" applyFill="1" applyBorder="1" applyAlignment="1">
      <alignment horizontal="center"/>
    </xf>
    <xf numFmtId="192" fontId="64" fillId="34" borderId="14" xfId="0" applyNumberFormat="1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192" fontId="64" fillId="34" borderId="18" xfId="0" applyNumberFormat="1" applyFont="1" applyFill="1" applyBorder="1" applyAlignment="1">
      <alignment horizontal="center"/>
    </xf>
    <xf numFmtId="0" fontId="64" fillId="34" borderId="21" xfId="0" applyFont="1" applyFill="1" applyBorder="1" applyAlignment="1">
      <alignment horizontal="center"/>
    </xf>
    <xf numFmtId="192" fontId="64" fillId="34" borderId="27" xfId="0" applyNumberFormat="1" applyFont="1" applyFill="1" applyBorder="1" applyAlignment="1">
      <alignment horizontal="center"/>
    </xf>
    <xf numFmtId="0" fontId="64" fillId="34" borderId="29" xfId="0" applyFont="1" applyFill="1" applyBorder="1" applyAlignment="1">
      <alignment horizontal="center"/>
    </xf>
    <xf numFmtId="0" fontId="64" fillId="34" borderId="35" xfId="0" applyFont="1" applyFill="1" applyBorder="1" applyAlignment="1">
      <alignment horizontal="center"/>
    </xf>
    <xf numFmtId="0" fontId="64" fillId="34" borderId="36" xfId="0" applyFont="1" applyFill="1" applyBorder="1" applyAlignment="1">
      <alignment horizontal="center"/>
    </xf>
    <xf numFmtId="0" fontId="64" fillId="34" borderId="37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left"/>
    </xf>
    <xf numFmtId="192" fontId="64" fillId="0" borderId="15" xfId="0" applyNumberFormat="1" applyFont="1" applyBorder="1" applyAlignment="1">
      <alignment horizontal="center"/>
    </xf>
    <xf numFmtId="192" fontId="64" fillId="0" borderId="20" xfId="0" applyNumberFormat="1" applyFont="1" applyBorder="1" applyAlignment="1">
      <alignment horizontal="center"/>
    </xf>
    <xf numFmtId="192" fontId="64" fillId="0" borderId="30" xfId="0" applyNumberFormat="1" applyFont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3" fillId="0" borderId="36" xfId="0" applyFont="1" applyFill="1" applyBorder="1" applyAlignment="1">
      <alignment horizontal="left"/>
    </xf>
    <xf numFmtId="0" fontId="10" fillId="34" borderId="0" xfId="0" applyFont="1" applyFill="1" applyAlignment="1">
      <alignment horizontal="center"/>
    </xf>
    <xf numFmtId="0" fontId="63" fillId="34" borderId="28" xfId="0" applyFont="1" applyFill="1" applyBorder="1" applyAlignment="1">
      <alignment horizontal="left"/>
    </xf>
    <xf numFmtId="0" fontId="6" fillId="34" borderId="35" xfId="0" applyFont="1" applyFill="1" applyBorder="1" applyAlignment="1">
      <alignment/>
    </xf>
    <xf numFmtId="0" fontId="6" fillId="0" borderId="36" xfId="67" applyFont="1" applyFill="1" applyBorder="1" applyAlignment="1">
      <alignment horizontal="left" wrapText="1"/>
    </xf>
    <xf numFmtId="0" fontId="6" fillId="0" borderId="36" xfId="0" applyFont="1" applyBorder="1" applyAlignment="1">
      <alignment horizontal="left"/>
    </xf>
    <xf numFmtId="0" fontId="63" fillId="34" borderId="37" xfId="0" applyFont="1" applyFill="1" applyBorder="1" applyAlignment="1">
      <alignment horizontal="left"/>
    </xf>
    <xf numFmtId="0" fontId="21" fillId="0" borderId="0" xfId="0" applyFont="1" applyAlignment="1">
      <alignment/>
    </xf>
    <xf numFmtId="192" fontId="64" fillId="34" borderId="19" xfId="0" applyNumberFormat="1" applyFont="1" applyFill="1" applyBorder="1" applyAlignment="1">
      <alignment horizontal="center"/>
    </xf>
    <xf numFmtId="192" fontId="64" fillId="0" borderId="19" xfId="0" applyNumberFormat="1" applyFont="1" applyBorder="1" applyAlignment="1">
      <alignment horizontal="center"/>
    </xf>
    <xf numFmtId="2" fontId="13" fillId="35" borderId="40" xfId="0" applyNumberFormat="1" applyFont="1" applyFill="1" applyBorder="1" applyAlignment="1">
      <alignment horizontal="center" wrapText="1"/>
    </xf>
    <xf numFmtId="0" fontId="64" fillId="0" borderId="41" xfId="0" applyFont="1" applyBorder="1" applyAlignment="1">
      <alignment horizontal="center"/>
    </xf>
    <xf numFmtId="0" fontId="6" fillId="0" borderId="42" xfId="67" applyFont="1" applyFill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34" borderId="36" xfId="0" applyFont="1" applyFill="1" applyBorder="1" applyAlignment="1">
      <alignment/>
    </xf>
    <xf numFmtId="0" fontId="6" fillId="34" borderId="28" xfId="69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6" fillId="34" borderId="16" xfId="67" applyFont="1" applyFill="1" applyBorder="1" applyAlignment="1">
      <alignment horizontal="left" wrapText="1"/>
    </xf>
    <xf numFmtId="0" fontId="63" fillId="34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12" fillId="34" borderId="16" xfId="0" applyFont="1" applyFill="1" applyBorder="1" applyAlignment="1">
      <alignment/>
    </xf>
    <xf numFmtId="0" fontId="12" fillId="0" borderId="28" xfId="67" applyFont="1" applyFill="1" applyBorder="1" applyAlignment="1">
      <alignment horizontal="left" wrapText="1"/>
    </xf>
    <xf numFmtId="0" fontId="6" fillId="34" borderId="42" xfId="0" applyFont="1" applyFill="1" applyBorder="1" applyAlignment="1">
      <alignment horizontal="center"/>
    </xf>
    <xf numFmtId="0" fontId="12" fillId="0" borderId="42" xfId="67" applyFont="1" applyFill="1" applyBorder="1" applyAlignment="1">
      <alignment horizontal="left" wrapText="1"/>
    </xf>
    <xf numFmtId="0" fontId="6" fillId="34" borderId="42" xfId="0" applyFont="1" applyFill="1" applyBorder="1" applyAlignment="1">
      <alignment/>
    </xf>
    <xf numFmtId="2" fontId="66" fillId="34" borderId="42" xfId="0" applyNumberFormat="1" applyFont="1" applyFill="1" applyBorder="1" applyAlignment="1">
      <alignment horizontal="center"/>
    </xf>
    <xf numFmtId="2" fontId="66" fillId="35" borderId="43" xfId="0" applyNumberFormat="1" applyFont="1" applyFill="1" applyBorder="1" applyAlignment="1">
      <alignment horizontal="center"/>
    </xf>
    <xf numFmtId="0" fontId="64" fillId="36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6" fillId="36" borderId="2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left"/>
    </xf>
    <xf numFmtId="2" fontId="66" fillId="36" borderId="28" xfId="0" applyNumberFormat="1" applyFont="1" applyFill="1" applyBorder="1" applyAlignment="1">
      <alignment horizontal="center"/>
    </xf>
    <xf numFmtId="2" fontId="66" fillId="36" borderId="29" xfId="0" applyNumberFormat="1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/>
    </xf>
    <xf numFmtId="2" fontId="66" fillId="36" borderId="16" xfId="0" applyNumberFormat="1" applyFont="1" applyFill="1" applyBorder="1" applyAlignment="1">
      <alignment horizontal="center"/>
    </xf>
    <xf numFmtId="2" fontId="66" fillId="36" borderId="1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0" fontId="6" fillId="36" borderId="28" xfId="67" applyFont="1" applyFill="1" applyBorder="1" applyAlignment="1">
      <alignment horizontal="left" wrapText="1"/>
    </xf>
    <xf numFmtId="0" fontId="6" fillId="36" borderId="28" xfId="69" applyFont="1" applyFill="1" applyBorder="1" applyAlignment="1">
      <alignment horizontal="center" wrapText="1"/>
    </xf>
    <xf numFmtId="2" fontId="23" fillId="0" borderId="19" xfId="0" applyNumberFormat="1" applyFont="1" applyBorder="1" applyAlignment="1">
      <alignment horizontal="center"/>
    </xf>
    <xf numFmtId="0" fontId="64" fillId="34" borderId="27" xfId="0" applyFont="1" applyFill="1" applyBorder="1" applyAlignment="1">
      <alignment horizontal="center"/>
    </xf>
    <xf numFmtId="0" fontId="6" fillId="34" borderId="28" xfId="61" applyFont="1" applyFill="1" applyBorder="1" applyAlignment="1">
      <alignment horizontal="left" wrapText="1"/>
      <protection/>
    </xf>
    <xf numFmtId="0" fontId="66" fillId="34" borderId="28" xfId="0" applyFont="1" applyFill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34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/>
    </xf>
    <xf numFmtId="0" fontId="6" fillId="0" borderId="40" xfId="0" applyFont="1" applyBorder="1" applyAlignment="1">
      <alignment horizontal="left"/>
    </xf>
    <xf numFmtId="192" fontId="64" fillId="34" borderId="40" xfId="0" applyNumberFormat="1" applyFont="1" applyFill="1" applyBorder="1" applyAlignment="1">
      <alignment horizontal="center"/>
    </xf>
    <xf numFmtId="192" fontId="64" fillId="0" borderId="40" xfId="0" applyNumberFormat="1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192" fontId="14" fillId="34" borderId="40" xfId="0" applyNumberFormat="1" applyFont="1" applyFill="1" applyBorder="1" applyAlignment="1">
      <alignment horizontal="center" wrapText="1"/>
    </xf>
    <xf numFmtId="2" fontId="10" fillId="35" borderId="40" xfId="0" applyNumberFormat="1" applyFont="1" applyFill="1" applyBorder="1" applyAlignment="1">
      <alignment horizontal="center" wrapText="1"/>
    </xf>
    <xf numFmtId="0" fontId="6" fillId="34" borderId="36" xfId="58" applyFont="1" applyFill="1" applyBorder="1" applyAlignment="1">
      <alignment horizontal="left"/>
      <protection/>
    </xf>
    <xf numFmtId="0" fontId="6" fillId="34" borderId="36" xfId="0" applyFont="1" applyFill="1" applyBorder="1" applyAlignment="1">
      <alignment/>
    </xf>
    <xf numFmtId="0" fontId="6" fillId="34" borderId="28" xfId="67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0" fontId="16" fillId="34" borderId="27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44" fontId="12" fillId="34" borderId="16" xfId="45" applyFont="1" applyFill="1" applyBorder="1" applyAlignment="1">
      <alignment horizontal="center" wrapText="1"/>
    </xf>
    <xf numFmtId="44" fontId="12" fillId="34" borderId="28" xfId="45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wrapText="1"/>
    </xf>
    <xf numFmtId="0" fontId="12" fillId="34" borderId="37" xfId="0" applyFont="1" applyFill="1" applyBorder="1" applyAlignment="1">
      <alignment horizontal="center" wrapText="1"/>
    </xf>
    <xf numFmtId="0" fontId="12" fillId="34" borderId="46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horizontal="center" wrapText="1"/>
    </xf>
    <xf numFmtId="0" fontId="12" fillId="34" borderId="39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0" fontId="12" fillId="34" borderId="30" xfId="0" applyFont="1" applyFill="1" applyBorder="1" applyAlignment="1">
      <alignment horizontal="center" wrapText="1"/>
    </xf>
    <xf numFmtId="0" fontId="10" fillId="34" borderId="48" xfId="0" applyFont="1" applyFill="1" applyBorder="1" applyAlignment="1">
      <alignment horizontal="center" wrapText="1"/>
    </xf>
    <xf numFmtId="0" fontId="10" fillId="34" borderId="49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NameBordered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arasts 2" xfId="61"/>
    <cellStyle name="Parasts 3" xfId="62"/>
    <cellStyle name="Parasts 4" xfId="63"/>
    <cellStyle name="Parasts 5" xfId="64"/>
    <cellStyle name="Parasts 6" xfId="65"/>
    <cellStyle name="Percent" xfId="66"/>
    <cellStyle name="TextField" xfId="67"/>
    <cellStyle name="TextFieldBordered" xfId="68"/>
    <cellStyle name="TextLightCenter" xfId="69"/>
    <cellStyle name="TextStrongCenter" xfId="70"/>
    <cellStyle name="Title" xfId="71"/>
    <cellStyle name="Total" xfId="72"/>
    <cellStyle name="Warning Text" xfId="73"/>
    <cellStyle name="Обычн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152400</xdr:rowOff>
    </xdr:to>
    <xdr:pic>
      <xdr:nvPicPr>
        <xdr:cNvPr id="2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0" customWidth="1"/>
    <col min="4" max="4" width="15.28125" style="0" customWidth="1"/>
    <col min="5" max="5" width="14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21" customHeight="1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42" t="s">
        <v>6</v>
      </c>
      <c r="L3" s="8" t="s">
        <v>223</v>
      </c>
      <c r="M3" s="6"/>
      <c r="N3" s="6"/>
      <c r="O3" s="6"/>
      <c r="P3" s="5"/>
      <c r="Q3" s="5"/>
      <c r="R3" s="5"/>
    </row>
    <row r="4" spans="1:18" ht="21" customHeight="1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42" t="s">
        <v>7</v>
      </c>
      <c r="L4" s="8" t="s">
        <v>34</v>
      </c>
      <c r="M4" s="6"/>
      <c r="N4" s="6"/>
      <c r="O4" s="6"/>
      <c r="P4" s="5"/>
      <c r="Q4" s="5"/>
      <c r="R4" s="5"/>
    </row>
    <row r="5" spans="1:18" ht="21" customHeight="1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42" t="s">
        <v>3</v>
      </c>
      <c r="L5" s="8" t="s">
        <v>226</v>
      </c>
      <c r="M5" s="6"/>
      <c r="N5" s="6"/>
      <c r="O5" s="6"/>
      <c r="P5" s="5"/>
      <c r="Q5" s="5"/>
      <c r="R5" s="5"/>
    </row>
    <row r="6" spans="1:17" ht="21" customHeight="1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21" customHeight="1" thickBot="1">
      <c r="A7" s="237"/>
      <c r="B7" s="239"/>
      <c r="C7" s="241"/>
      <c r="D7" s="243"/>
      <c r="E7" s="245"/>
      <c r="F7" s="10" t="s">
        <v>6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</v>
      </c>
      <c r="M7" s="11" t="s">
        <v>8</v>
      </c>
      <c r="N7" s="22" t="s">
        <v>12</v>
      </c>
      <c r="O7" s="250"/>
      <c r="P7" s="245"/>
      <c r="Q7" s="252"/>
    </row>
    <row r="8" spans="1:17" ht="21" customHeight="1" thickBot="1">
      <c r="A8" s="34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2.5" customHeight="1" thickBot="1">
      <c r="A9" s="66">
        <v>1</v>
      </c>
      <c r="B9" s="108" t="s">
        <v>20</v>
      </c>
      <c r="C9" s="70" t="s">
        <v>5</v>
      </c>
      <c r="D9" s="109" t="s">
        <v>221</v>
      </c>
      <c r="E9" s="110" t="s">
        <v>227</v>
      </c>
      <c r="F9" s="71">
        <v>156</v>
      </c>
      <c r="G9" s="67">
        <f>PRODUCT(F9*100/230)</f>
        <v>67.82608695652173</v>
      </c>
      <c r="H9" s="73">
        <v>1</v>
      </c>
      <c r="I9" s="71">
        <v>151</v>
      </c>
      <c r="J9" s="67">
        <f>PRODUCT(I9*100/230)</f>
        <v>65.65217391304348</v>
      </c>
      <c r="K9" s="72">
        <v>1</v>
      </c>
      <c r="L9" s="111">
        <v>144.5</v>
      </c>
      <c r="M9" s="67">
        <f>PRODUCT(L9*100/230)</f>
        <v>62.82608695652174</v>
      </c>
      <c r="N9" s="75">
        <v>1</v>
      </c>
      <c r="O9" s="74"/>
      <c r="P9" s="68">
        <f>SUM(F9+I9+L9-O9)</f>
        <v>451.5</v>
      </c>
      <c r="Q9" s="69">
        <f>PRODUCT(P9/3*100/230)</f>
        <v>65.43478260869566</v>
      </c>
    </row>
    <row r="11" ht="19.5" customHeight="1">
      <c r="A11" s="35"/>
    </row>
    <row r="12" spans="1:17" ht="15.75">
      <c r="A12" s="35" t="s">
        <v>36</v>
      </c>
      <c r="B12" s="1"/>
      <c r="C12" s="65"/>
      <c r="D12" s="1"/>
      <c r="E12" s="1"/>
      <c r="F12" s="1"/>
      <c r="G12" s="1"/>
      <c r="H12" s="1"/>
      <c r="I12" s="35" t="s">
        <v>37</v>
      </c>
      <c r="J12" s="1"/>
      <c r="K12" s="1"/>
      <c r="L12" s="1"/>
      <c r="M12" s="1"/>
      <c r="N12" s="1"/>
      <c r="O12" s="1"/>
      <c r="P12" s="1"/>
      <c r="Q12" s="1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>
      <c r="A22" s="23"/>
      <c r="B22" s="2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8" ht="15.75">
      <c r="A23" s="21"/>
      <c r="B23" s="23"/>
      <c r="C23" s="21"/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3:18" ht="15.75">
      <c r="C24" s="21"/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</sheetData>
  <sheetProtection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9">
      <selection activeCell="L4" sqref="L4"/>
    </sheetView>
  </sheetViews>
  <sheetFormatPr defaultColWidth="9.140625" defaultRowHeight="12.75"/>
  <cols>
    <col min="1" max="1" width="6.57421875" style="0" customWidth="1"/>
    <col min="2" max="2" width="23.7109375" style="0" customWidth="1"/>
    <col min="3" max="3" width="8.421875" style="43" customWidth="1"/>
    <col min="4" max="4" width="15.28125" style="0" customWidth="1"/>
    <col min="5" max="5" width="20.710937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86" t="s">
        <v>6</v>
      </c>
      <c r="L3" s="8" t="s">
        <v>225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86" t="s">
        <v>7</v>
      </c>
      <c r="L4" s="8" t="s">
        <v>223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86" t="s">
        <v>32</v>
      </c>
      <c r="L5" s="8" t="s">
        <v>224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6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32</v>
      </c>
      <c r="M7" s="11" t="s">
        <v>8</v>
      </c>
      <c r="N7" s="22" t="s">
        <v>12</v>
      </c>
      <c r="O7" s="250"/>
      <c r="P7" s="245"/>
      <c r="Q7" s="252"/>
    </row>
    <row r="8" spans="1:19" ht="21" customHeight="1">
      <c r="A8" s="34" t="s">
        <v>25</v>
      </c>
      <c r="B8" s="5"/>
      <c r="C8" s="3"/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7" ht="22.5" customHeight="1">
      <c r="A9" s="89">
        <f aca="true" t="shared" si="0" ref="A9:A24">RANK(Q9,Q$9:Q$24,0)</f>
        <v>1</v>
      </c>
      <c r="B9" s="90" t="s">
        <v>211</v>
      </c>
      <c r="C9" s="91" t="s">
        <v>46</v>
      </c>
      <c r="D9" s="90" t="s">
        <v>212</v>
      </c>
      <c r="E9" s="93" t="s">
        <v>213</v>
      </c>
      <c r="F9" s="180">
        <v>209</v>
      </c>
      <c r="G9" s="88">
        <f aca="true" t="shared" si="1" ref="G9:G24">PRODUCT(F9*100/300)</f>
        <v>69.66666666666667</v>
      </c>
      <c r="H9" s="89">
        <f aca="true" t="shared" si="2" ref="H9:H24">RANK(G9,G$9:G$24,0)</f>
        <v>1</v>
      </c>
      <c r="I9" s="180">
        <v>209.5</v>
      </c>
      <c r="J9" s="88">
        <f aca="true" t="shared" si="3" ref="J9:J24">PRODUCT(I9*100/300)</f>
        <v>69.83333333333333</v>
      </c>
      <c r="K9" s="89">
        <f aca="true" t="shared" si="4" ref="K9:K24">RANK(J9,J$9:J$24,0)</f>
        <v>1</v>
      </c>
      <c r="L9" s="181">
        <v>222</v>
      </c>
      <c r="M9" s="88">
        <f aca="true" t="shared" si="5" ref="M9:M24">PRODUCT(L9*100/300)</f>
        <v>74</v>
      </c>
      <c r="N9" s="89">
        <f aca="true" t="shared" si="6" ref="N9:N24">RANK(M9,M$9:M$24,0)</f>
        <v>1</v>
      </c>
      <c r="O9" s="81"/>
      <c r="P9" s="19">
        <f aca="true" t="shared" si="7" ref="P9:P24">SUM(F9+I9+L9)</f>
        <v>640.5</v>
      </c>
      <c r="Q9" s="17">
        <f aca="true" t="shared" si="8" ref="Q9:Q24">PRODUCT(P9/3*100/300)</f>
        <v>71.16666666666667</v>
      </c>
    </row>
    <row r="10" spans="1:17" ht="22.5" customHeight="1">
      <c r="A10" s="89">
        <f t="shared" si="0"/>
        <v>2</v>
      </c>
      <c r="B10" s="106" t="s">
        <v>184</v>
      </c>
      <c r="C10" s="92" t="s">
        <v>5</v>
      </c>
      <c r="D10" s="100" t="s">
        <v>185</v>
      </c>
      <c r="E10" s="100" t="s">
        <v>186</v>
      </c>
      <c r="F10" s="180">
        <v>207</v>
      </c>
      <c r="G10" s="88">
        <f t="shared" si="1"/>
        <v>69</v>
      </c>
      <c r="H10" s="89">
        <f t="shared" si="2"/>
        <v>3</v>
      </c>
      <c r="I10" s="180">
        <v>204</v>
      </c>
      <c r="J10" s="88">
        <f t="shared" si="3"/>
        <v>68</v>
      </c>
      <c r="K10" s="89">
        <f t="shared" si="4"/>
        <v>3</v>
      </c>
      <c r="L10" s="181">
        <v>207.5</v>
      </c>
      <c r="M10" s="88">
        <f t="shared" si="5"/>
        <v>69.16666666666667</v>
      </c>
      <c r="N10" s="89">
        <f t="shared" si="6"/>
        <v>2</v>
      </c>
      <c r="O10" s="81"/>
      <c r="P10" s="19">
        <f t="shared" si="7"/>
        <v>618.5</v>
      </c>
      <c r="Q10" s="17">
        <f t="shared" si="8"/>
        <v>68.72222222222221</v>
      </c>
    </row>
    <row r="11" spans="1:17" ht="22.5" customHeight="1">
      <c r="A11" s="89">
        <f t="shared" si="0"/>
        <v>3</v>
      </c>
      <c r="B11" s="101" t="s">
        <v>178</v>
      </c>
      <c r="C11" s="92" t="s">
        <v>5</v>
      </c>
      <c r="D11" s="94" t="s">
        <v>179</v>
      </c>
      <c r="E11" s="94" t="s">
        <v>180</v>
      </c>
      <c r="F11" s="180">
        <v>205.5</v>
      </c>
      <c r="G11" s="88">
        <f t="shared" si="1"/>
        <v>68.5</v>
      </c>
      <c r="H11" s="89">
        <f t="shared" si="2"/>
        <v>4</v>
      </c>
      <c r="I11" s="180">
        <v>205</v>
      </c>
      <c r="J11" s="88">
        <f t="shared" si="3"/>
        <v>68.33333333333333</v>
      </c>
      <c r="K11" s="89">
        <f t="shared" si="4"/>
        <v>2</v>
      </c>
      <c r="L11" s="181">
        <v>205.5</v>
      </c>
      <c r="M11" s="88">
        <f t="shared" si="5"/>
        <v>68.5</v>
      </c>
      <c r="N11" s="89">
        <f t="shared" si="6"/>
        <v>3</v>
      </c>
      <c r="O11" s="81"/>
      <c r="P11" s="19">
        <f t="shared" si="7"/>
        <v>616</v>
      </c>
      <c r="Q11" s="17">
        <f t="shared" si="8"/>
        <v>68.44444444444446</v>
      </c>
    </row>
    <row r="12" spans="1:17" ht="22.5" customHeight="1">
      <c r="A12" s="89">
        <f t="shared" si="0"/>
        <v>4</v>
      </c>
      <c r="B12" s="104" t="s">
        <v>175</v>
      </c>
      <c r="C12" s="92" t="s">
        <v>5</v>
      </c>
      <c r="D12" s="37" t="s">
        <v>176</v>
      </c>
      <c r="E12" s="104" t="s">
        <v>177</v>
      </c>
      <c r="F12" s="180">
        <v>205</v>
      </c>
      <c r="G12" s="88">
        <f t="shared" si="1"/>
        <v>68.33333333333333</v>
      </c>
      <c r="H12" s="89">
        <f t="shared" si="2"/>
        <v>5</v>
      </c>
      <c r="I12" s="180">
        <v>198</v>
      </c>
      <c r="J12" s="88">
        <f t="shared" si="3"/>
        <v>66</v>
      </c>
      <c r="K12" s="89">
        <f t="shared" si="4"/>
        <v>5</v>
      </c>
      <c r="L12" s="181">
        <v>202</v>
      </c>
      <c r="M12" s="88">
        <f t="shared" si="5"/>
        <v>67.33333333333333</v>
      </c>
      <c r="N12" s="89">
        <f t="shared" si="6"/>
        <v>4</v>
      </c>
      <c r="O12" s="81"/>
      <c r="P12" s="19">
        <f t="shared" si="7"/>
        <v>605</v>
      </c>
      <c r="Q12" s="17">
        <f t="shared" si="8"/>
        <v>67.22222222222221</v>
      </c>
    </row>
    <row r="13" spans="1:17" ht="22.5" customHeight="1">
      <c r="A13" s="89">
        <f t="shared" si="0"/>
        <v>5</v>
      </c>
      <c r="B13" s="90" t="s">
        <v>183</v>
      </c>
      <c r="C13" s="91" t="s">
        <v>46</v>
      </c>
      <c r="D13" s="90" t="s">
        <v>65</v>
      </c>
      <c r="E13" s="93" t="s">
        <v>66</v>
      </c>
      <c r="F13" s="180">
        <v>198</v>
      </c>
      <c r="G13" s="88">
        <f t="shared" si="1"/>
        <v>66</v>
      </c>
      <c r="H13" s="89">
        <f t="shared" si="2"/>
        <v>11</v>
      </c>
      <c r="I13" s="180">
        <v>198.5</v>
      </c>
      <c r="J13" s="88">
        <f t="shared" si="3"/>
        <v>66.16666666666667</v>
      </c>
      <c r="K13" s="89">
        <f t="shared" si="4"/>
        <v>4</v>
      </c>
      <c r="L13" s="181">
        <v>199.5</v>
      </c>
      <c r="M13" s="88">
        <f t="shared" si="5"/>
        <v>66.5</v>
      </c>
      <c r="N13" s="89">
        <f t="shared" si="6"/>
        <v>7</v>
      </c>
      <c r="O13" s="81"/>
      <c r="P13" s="19">
        <f t="shared" si="7"/>
        <v>596</v>
      </c>
      <c r="Q13" s="17">
        <f t="shared" si="8"/>
        <v>66.22222222222221</v>
      </c>
    </row>
    <row r="14" spans="1:17" ht="22.5" customHeight="1">
      <c r="A14" s="89">
        <f t="shared" si="0"/>
        <v>6</v>
      </c>
      <c r="B14" s="90" t="s">
        <v>205</v>
      </c>
      <c r="C14" s="91" t="s">
        <v>46</v>
      </c>
      <c r="D14" s="90" t="s">
        <v>206</v>
      </c>
      <c r="E14" s="93" t="s">
        <v>207</v>
      </c>
      <c r="F14" s="180">
        <v>203.5</v>
      </c>
      <c r="G14" s="88">
        <f t="shared" si="1"/>
        <v>67.83333333333333</v>
      </c>
      <c r="H14" s="89">
        <f t="shared" si="2"/>
        <v>6</v>
      </c>
      <c r="I14" s="180">
        <v>191</v>
      </c>
      <c r="J14" s="88">
        <f t="shared" si="3"/>
        <v>63.666666666666664</v>
      </c>
      <c r="K14" s="89">
        <f t="shared" si="4"/>
        <v>6</v>
      </c>
      <c r="L14" s="181">
        <v>201</v>
      </c>
      <c r="M14" s="88">
        <f t="shared" si="5"/>
        <v>67</v>
      </c>
      <c r="N14" s="89">
        <f t="shared" si="6"/>
        <v>5</v>
      </c>
      <c r="O14" s="81"/>
      <c r="P14" s="19">
        <f t="shared" si="7"/>
        <v>595.5</v>
      </c>
      <c r="Q14" s="17">
        <f t="shared" si="8"/>
        <v>66.16666666666667</v>
      </c>
    </row>
    <row r="15" spans="1:17" ht="22.5" customHeight="1">
      <c r="A15" s="89">
        <f t="shared" si="0"/>
        <v>7</v>
      </c>
      <c r="B15" s="93" t="s">
        <v>196</v>
      </c>
      <c r="C15" s="105" t="s">
        <v>5</v>
      </c>
      <c r="D15" s="93" t="s">
        <v>197</v>
      </c>
      <c r="E15" s="94" t="s">
        <v>198</v>
      </c>
      <c r="F15" s="180">
        <v>208.5</v>
      </c>
      <c r="G15" s="88">
        <f t="shared" si="1"/>
        <v>69.5</v>
      </c>
      <c r="H15" s="89">
        <f t="shared" si="2"/>
        <v>2</v>
      </c>
      <c r="I15" s="180">
        <v>183</v>
      </c>
      <c r="J15" s="88">
        <f t="shared" si="3"/>
        <v>61</v>
      </c>
      <c r="K15" s="89">
        <f t="shared" si="4"/>
        <v>13</v>
      </c>
      <c r="L15" s="181">
        <v>199</v>
      </c>
      <c r="M15" s="88">
        <f t="shared" si="5"/>
        <v>66.33333333333333</v>
      </c>
      <c r="N15" s="89">
        <f t="shared" si="6"/>
        <v>8</v>
      </c>
      <c r="O15" s="81"/>
      <c r="P15" s="19">
        <f t="shared" si="7"/>
        <v>590.5</v>
      </c>
      <c r="Q15" s="17">
        <f t="shared" si="8"/>
        <v>65.61111111111111</v>
      </c>
    </row>
    <row r="16" spans="1:17" ht="22.5" customHeight="1">
      <c r="A16" s="89">
        <f t="shared" si="0"/>
        <v>8</v>
      </c>
      <c r="B16" s="93" t="s">
        <v>214</v>
      </c>
      <c r="C16" s="92" t="s">
        <v>5</v>
      </c>
      <c r="D16" s="93" t="s">
        <v>215</v>
      </c>
      <c r="E16" s="94" t="s">
        <v>216</v>
      </c>
      <c r="F16" s="180">
        <v>203</v>
      </c>
      <c r="G16" s="88">
        <f t="shared" si="1"/>
        <v>67.66666666666667</v>
      </c>
      <c r="H16" s="89">
        <f t="shared" si="2"/>
        <v>7</v>
      </c>
      <c r="I16" s="180">
        <v>189.5</v>
      </c>
      <c r="J16" s="88">
        <f t="shared" si="3"/>
        <v>63.166666666666664</v>
      </c>
      <c r="K16" s="89">
        <f t="shared" si="4"/>
        <v>7</v>
      </c>
      <c r="L16" s="181">
        <v>196</v>
      </c>
      <c r="M16" s="88">
        <f t="shared" si="5"/>
        <v>65.33333333333333</v>
      </c>
      <c r="N16" s="89">
        <f t="shared" si="6"/>
        <v>10</v>
      </c>
      <c r="O16" s="81"/>
      <c r="P16" s="19">
        <f t="shared" si="7"/>
        <v>588.5</v>
      </c>
      <c r="Q16" s="17">
        <f t="shared" si="8"/>
        <v>65.38888888888889</v>
      </c>
    </row>
    <row r="17" spans="1:17" ht="22.5" customHeight="1">
      <c r="A17" s="89">
        <f t="shared" si="0"/>
        <v>9</v>
      </c>
      <c r="B17" s="93" t="s">
        <v>217</v>
      </c>
      <c r="C17" s="92" t="s">
        <v>68</v>
      </c>
      <c r="D17" s="39" t="s">
        <v>218</v>
      </c>
      <c r="E17" s="93" t="s">
        <v>219</v>
      </c>
      <c r="F17" s="180">
        <v>202</v>
      </c>
      <c r="G17" s="88">
        <f t="shared" si="1"/>
        <v>67.33333333333333</v>
      </c>
      <c r="H17" s="89">
        <f t="shared" si="2"/>
        <v>8</v>
      </c>
      <c r="I17" s="180">
        <v>186</v>
      </c>
      <c r="J17" s="88">
        <f t="shared" si="3"/>
        <v>62</v>
      </c>
      <c r="K17" s="89">
        <f t="shared" si="4"/>
        <v>10</v>
      </c>
      <c r="L17" s="181">
        <v>198</v>
      </c>
      <c r="M17" s="88">
        <f t="shared" si="5"/>
        <v>66</v>
      </c>
      <c r="N17" s="89">
        <f t="shared" si="6"/>
        <v>9</v>
      </c>
      <c r="O17" s="81"/>
      <c r="P17" s="19">
        <f t="shared" si="7"/>
        <v>586</v>
      </c>
      <c r="Q17" s="17">
        <f t="shared" si="8"/>
        <v>65.11111111111111</v>
      </c>
    </row>
    <row r="18" spans="1:17" ht="22.5" customHeight="1">
      <c r="A18" s="89">
        <f t="shared" si="0"/>
        <v>10</v>
      </c>
      <c r="B18" s="93" t="s">
        <v>190</v>
      </c>
      <c r="C18" s="92" t="s">
        <v>5</v>
      </c>
      <c r="D18" s="38" t="s">
        <v>191</v>
      </c>
      <c r="E18" s="94" t="s">
        <v>192</v>
      </c>
      <c r="F18" s="180">
        <v>198</v>
      </c>
      <c r="G18" s="88">
        <f t="shared" si="1"/>
        <v>66</v>
      </c>
      <c r="H18" s="89">
        <f t="shared" si="2"/>
        <v>11</v>
      </c>
      <c r="I18" s="180">
        <v>185</v>
      </c>
      <c r="J18" s="88">
        <f t="shared" si="3"/>
        <v>61.666666666666664</v>
      </c>
      <c r="K18" s="89">
        <f t="shared" si="4"/>
        <v>12</v>
      </c>
      <c r="L18" s="181">
        <v>201</v>
      </c>
      <c r="M18" s="88">
        <f t="shared" si="5"/>
        <v>67</v>
      </c>
      <c r="N18" s="89">
        <f t="shared" si="6"/>
        <v>5</v>
      </c>
      <c r="O18" s="81"/>
      <c r="P18" s="19">
        <f t="shared" si="7"/>
        <v>584</v>
      </c>
      <c r="Q18" s="17">
        <f t="shared" si="8"/>
        <v>64.88888888888889</v>
      </c>
    </row>
    <row r="19" spans="1:17" ht="22.5" customHeight="1">
      <c r="A19" s="89">
        <f t="shared" si="0"/>
        <v>11</v>
      </c>
      <c r="B19" s="93" t="s">
        <v>202</v>
      </c>
      <c r="C19" s="92" t="s">
        <v>5</v>
      </c>
      <c r="D19" s="93" t="s">
        <v>203</v>
      </c>
      <c r="E19" s="94" t="s">
        <v>204</v>
      </c>
      <c r="F19" s="180">
        <v>199</v>
      </c>
      <c r="G19" s="88">
        <f t="shared" si="1"/>
        <v>66.33333333333333</v>
      </c>
      <c r="H19" s="89">
        <f t="shared" si="2"/>
        <v>10</v>
      </c>
      <c r="I19" s="180">
        <v>188</v>
      </c>
      <c r="J19" s="88">
        <f t="shared" si="3"/>
        <v>62.666666666666664</v>
      </c>
      <c r="K19" s="89">
        <f t="shared" si="4"/>
        <v>9</v>
      </c>
      <c r="L19" s="181">
        <v>194</v>
      </c>
      <c r="M19" s="88">
        <f t="shared" si="5"/>
        <v>64.66666666666667</v>
      </c>
      <c r="N19" s="89">
        <f t="shared" si="6"/>
        <v>11</v>
      </c>
      <c r="O19" s="81"/>
      <c r="P19" s="19">
        <f t="shared" si="7"/>
        <v>581</v>
      </c>
      <c r="Q19" s="17">
        <f t="shared" si="8"/>
        <v>64.55555555555554</v>
      </c>
    </row>
    <row r="20" spans="1:17" ht="22.5" customHeight="1">
      <c r="A20" s="89">
        <f t="shared" si="0"/>
        <v>11</v>
      </c>
      <c r="B20" s="97" t="s">
        <v>187</v>
      </c>
      <c r="C20" s="92" t="s">
        <v>5</v>
      </c>
      <c r="D20" s="97" t="s">
        <v>188</v>
      </c>
      <c r="E20" s="97" t="s">
        <v>189</v>
      </c>
      <c r="F20" s="180">
        <v>201</v>
      </c>
      <c r="G20" s="88">
        <f t="shared" si="1"/>
        <v>67</v>
      </c>
      <c r="H20" s="89">
        <f t="shared" si="2"/>
        <v>9</v>
      </c>
      <c r="I20" s="180">
        <v>186</v>
      </c>
      <c r="J20" s="88">
        <f t="shared" si="3"/>
        <v>62</v>
      </c>
      <c r="K20" s="89">
        <f t="shared" si="4"/>
        <v>10</v>
      </c>
      <c r="L20" s="181">
        <v>194</v>
      </c>
      <c r="M20" s="88">
        <f t="shared" si="5"/>
        <v>64.66666666666667</v>
      </c>
      <c r="N20" s="89">
        <f t="shared" si="6"/>
        <v>11</v>
      </c>
      <c r="O20" s="81"/>
      <c r="P20" s="19">
        <f t="shared" si="7"/>
        <v>581</v>
      </c>
      <c r="Q20" s="17">
        <f t="shared" si="8"/>
        <v>64.55555555555554</v>
      </c>
    </row>
    <row r="21" spans="1:17" ht="22.5" customHeight="1">
      <c r="A21" s="89">
        <f t="shared" si="0"/>
        <v>13</v>
      </c>
      <c r="B21" s="90" t="s">
        <v>199</v>
      </c>
      <c r="C21" s="91" t="s">
        <v>46</v>
      </c>
      <c r="D21" s="99" t="s">
        <v>200</v>
      </c>
      <c r="E21" s="93" t="s">
        <v>201</v>
      </c>
      <c r="F21" s="180">
        <v>195</v>
      </c>
      <c r="G21" s="88">
        <f t="shared" si="1"/>
        <v>65</v>
      </c>
      <c r="H21" s="89">
        <f t="shared" si="2"/>
        <v>14</v>
      </c>
      <c r="I21" s="180">
        <v>189.5</v>
      </c>
      <c r="J21" s="88">
        <f t="shared" si="3"/>
        <v>63.166666666666664</v>
      </c>
      <c r="K21" s="89">
        <f t="shared" si="4"/>
        <v>7</v>
      </c>
      <c r="L21" s="181">
        <v>188</v>
      </c>
      <c r="M21" s="88">
        <f t="shared" si="5"/>
        <v>62.666666666666664</v>
      </c>
      <c r="N21" s="89">
        <f t="shared" si="6"/>
        <v>13</v>
      </c>
      <c r="O21" s="81"/>
      <c r="P21" s="19">
        <f t="shared" si="7"/>
        <v>572.5</v>
      </c>
      <c r="Q21" s="17">
        <f t="shared" si="8"/>
        <v>63.61111111111112</v>
      </c>
    </row>
    <row r="22" spans="1:17" ht="22.5" customHeight="1">
      <c r="A22" s="89">
        <f t="shared" si="0"/>
        <v>14</v>
      </c>
      <c r="B22" s="97" t="s">
        <v>208</v>
      </c>
      <c r="C22" s="92" t="s">
        <v>5</v>
      </c>
      <c r="D22" s="97" t="s">
        <v>209</v>
      </c>
      <c r="E22" s="97" t="s">
        <v>210</v>
      </c>
      <c r="F22" s="180">
        <v>196.5</v>
      </c>
      <c r="G22" s="88">
        <f t="shared" si="1"/>
        <v>65.5</v>
      </c>
      <c r="H22" s="89">
        <f t="shared" si="2"/>
        <v>13</v>
      </c>
      <c r="I22" s="180">
        <v>182</v>
      </c>
      <c r="J22" s="88">
        <f t="shared" si="3"/>
        <v>60.666666666666664</v>
      </c>
      <c r="K22" s="89">
        <f t="shared" si="4"/>
        <v>14</v>
      </c>
      <c r="L22" s="181">
        <v>187.5</v>
      </c>
      <c r="M22" s="88">
        <f t="shared" si="5"/>
        <v>62.5</v>
      </c>
      <c r="N22" s="89">
        <f t="shared" si="6"/>
        <v>14</v>
      </c>
      <c r="O22" s="81"/>
      <c r="P22" s="19">
        <f t="shared" si="7"/>
        <v>566</v>
      </c>
      <c r="Q22" s="17">
        <f t="shared" si="8"/>
        <v>62.88888888888888</v>
      </c>
    </row>
    <row r="23" spans="1:17" ht="22.5" customHeight="1">
      <c r="A23" s="89">
        <f t="shared" si="0"/>
        <v>15</v>
      </c>
      <c r="B23" s="101" t="s">
        <v>193</v>
      </c>
      <c r="C23" s="92" t="s">
        <v>5</v>
      </c>
      <c r="D23" s="94" t="s">
        <v>194</v>
      </c>
      <c r="E23" s="101" t="s">
        <v>195</v>
      </c>
      <c r="F23" s="180">
        <v>189.5</v>
      </c>
      <c r="G23" s="88">
        <f t="shared" si="1"/>
        <v>63.166666666666664</v>
      </c>
      <c r="H23" s="89">
        <f t="shared" si="2"/>
        <v>15</v>
      </c>
      <c r="I23" s="180">
        <v>172.5</v>
      </c>
      <c r="J23" s="88">
        <f t="shared" si="3"/>
        <v>57.5</v>
      </c>
      <c r="K23" s="89">
        <f t="shared" si="4"/>
        <v>16</v>
      </c>
      <c r="L23" s="181">
        <v>181</v>
      </c>
      <c r="M23" s="88">
        <f t="shared" si="5"/>
        <v>60.333333333333336</v>
      </c>
      <c r="N23" s="89">
        <f t="shared" si="6"/>
        <v>15</v>
      </c>
      <c r="O23" s="81"/>
      <c r="P23" s="19">
        <f t="shared" si="7"/>
        <v>543</v>
      </c>
      <c r="Q23" s="17">
        <f t="shared" si="8"/>
        <v>60.333333333333336</v>
      </c>
    </row>
    <row r="24" spans="1:17" ht="22.5" customHeight="1">
      <c r="A24" s="89">
        <f t="shared" si="0"/>
        <v>16</v>
      </c>
      <c r="B24" s="103" t="s">
        <v>181</v>
      </c>
      <c r="C24" s="92" t="s">
        <v>5</v>
      </c>
      <c r="D24" s="93" t="s">
        <v>182</v>
      </c>
      <c r="E24" s="95" t="s">
        <v>60</v>
      </c>
      <c r="F24" s="180">
        <v>180.2</v>
      </c>
      <c r="G24" s="88">
        <f t="shared" si="1"/>
        <v>60.06666666666667</v>
      </c>
      <c r="H24" s="89">
        <f t="shared" si="2"/>
        <v>16</v>
      </c>
      <c r="I24" s="180">
        <v>174</v>
      </c>
      <c r="J24" s="88">
        <f t="shared" si="3"/>
        <v>58</v>
      </c>
      <c r="K24" s="89">
        <f t="shared" si="4"/>
        <v>15</v>
      </c>
      <c r="L24" s="181">
        <v>168.5</v>
      </c>
      <c r="M24" s="88">
        <f t="shared" si="5"/>
        <v>56.166666666666664</v>
      </c>
      <c r="N24" s="89">
        <f t="shared" si="6"/>
        <v>16</v>
      </c>
      <c r="O24" s="81">
        <v>1</v>
      </c>
      <c r="P24" s="19">
        <f t="shared" si="7"/>
        <v>522.7</v>
      </c>
      <c r="Q24" s="17">
        <f t="shared" si="8"/>
        <v>58.07777777777778</v>
      </c>
    </row>
    <row r="25" spans="6:7" ht="15">
      <c r="F25" s="5"/>
      <c r="G25" s="5"/>
    </row>
    <row r="26" spans="2:19" ht="15.75">
      <c r="B26" s="35" t="s">
        <v>36</v>
      </c>
      <c r="C26" s="1"/>
      <c r="D26" s="65"/>
      <c r="E26" s="1"/>
      <c r="F26" s="1"/>
      <c r="G26" s="1"/>
      <c r="H26" s="1"/>
      <c r="I26" s="1"/>
      <c r="J26" s="35" t="s">
        <v>37</v>
      </c>
      <c r="K26" s="1"/>
      <c r="L26" s="1"/>
      <c r="M26" s="1"/>
      <c r="N26" s="1"/>
      <c r="O26" s="1"/>
      <c r="P26" s="1"/>
      <c r="Q26" s="1"/>
      <c r="R26" s="1"/>
      <c r="S26" s="1"/>
    </row>
    <row r="27" spans="6:7" ht="15">
      <c r="F27" s="5"/>
      <c r="G27" s="5"/>
    </row>
    <row r="28" spans="6:7" ht="15">
      <c r="F28" s="5"/>
      <c r="G28" s="5"/>
    </row>
    <row r="29" spans="6:7" ht="15">
      <c r="F29" s="5"/>
      <c r="G29" s="5"/>
    </row>
  </sheetData>
  <sheetProtection/>
  <mergeCells count="11">
    <mergeCell ref="D6:D7"/>
    <mergeCell ref="E6:E7"/>
    <mergeCell ref="F6:N6"/>
    <mergeCell ref="O6:O7"/>
    <mergeCell ref="P6:P7"/>
    <mergeCell ref="Q6:Q7"/>
    <mergeCell ref="A1:N1"/>
    <mergeCell ref="D2:H2"/>
    <mergeCell ref="A6:A7"/>
    <mergeCell ref="B6:B7"/>
    <mergeCell ref="C6:C7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5">
      <selection activeCell="P20" sqref="P20"/>
    </sheetView>
  </sheetViews>
  <sheetFormatPr defaultColWidth="9.140625" defaultRowHeight="12.75"/>
  <cols>
    <col min="1" max="1" width="6.57421875" style="0" customWidth="1"/>
    <col min="2" max="2" width="23.7109375" style="0" customWidth="1"/>
    <col min="3" max="3" width="8.421875" style="43" customWidth="1"/>
    <col min="4" max="4" width="15.28125" style="0" customWidth="1"/>
    <col min="5" max="5" width="20.710937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173" t="s">
        <v>222</v>
      </c>
      <c r="L3" s="8" t="s">
        <v>23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173" t="s">
        <v>7</v>
      </c>
      <c r="L4" s="8" t="s">
        <v>220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173" t="s">
        <v>3</v>
      </c>
      <c r="L5" s="8" t="s">
        <v>224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222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</v>
      </c>
      <c r="M7" s="11" t="s">
        <v>8</v>
      </c>
      <c r="N7" s="22" t="s">
        <v>12</v>
      </c>
      <c r="O7" s="250"/>
      <c r="P7" s="245"/>
      <c r="Q7" s="252"/>
    </row>
    <row r="8" spans="1:19" ht="21" customHeight="1" thickBot="1">
      <c r="A8" s="34" t="s">
        <v>233</v>
      </c>
      <c r="B8" s="5"/>
      <c r="C8" s="3"/>
      <c r="D8" s="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5"/>
    </row>
    <row r="9" spans="1:17" ht="22.5" customHeight="1">
      <c r="A9" s="12">
        <v>1</v>
      </c>
      <c r="B9" s="112" t="s">
        <v>211</v>
      </c>
      <c r="C9" s="113" t="s">
        <v>46</v>
      </c>
      <c r="D9" s="112" t="s">
        <v>212</v>
      </c>
      <c r="E9" s="175" t="s">
        <v>213</v>
      </c>
      <c r="F9" s="150">
        <v>267.5</v>
      </c>
      <c r="G9" s="131">
        <f aca="true" t="shared" si="0" ref="G9:G24">PRODUCT(F9*100/370)</f>
        <v>72.29729729729729</v>
      </c>
      <c r="H9" s="144">
        <v>1</v>
      </c>
      <c r="I9" s="150">
        <v>256.5</v>
      </c>
      <c r="J9" s="131">
        <f aca="true" t="shared" si="1" ref="J9:J24">PRODUCT(I9*100/370)</f>
        <v>69.32432432432432</v>
      </c>
      <c r="K9" s="139">
        <v>1</v>
      </c>
      <c r="L9" s="168">
        <v>262.5</v>
      </c>
      <c r="M9" s="131">
        <f aca="true" t="shared" si="2" ref="M9:M24">PRODUCT(L9*100/370)</f>
        <v>70.94594594594595</v>
      </c>
      <c r="N9" s="139">
        <v>1</v>
      </c>
      <c r="O9" s="13"/>
      <c r="P9" s="14">
        <f aca="true" t="shared" si="3" ref="P9:P24">SUM(F9+I9+L9)</f>
        <v>786.5</v>
      </c>
      <c r="Q9" s="15">
        <f aca="true" t="shared" si="4" ref="Q9:Q24">PRODUCT(P9/3*100/370)</f>
        <v>70.85585585585586</v>
      </c>
    </row>
    <row r="10" spans="1:17" ht="22.5" customHeight="1">
      <c r="A10" s="16">
        <f>SUM(A9,1)</f>
        <v>2</v>
      </c>
      <c r="B10" s="106" t="s">
        <v>184</v>
      </c>
      <c r="C10" s="92" t="s">
        <v>5</v>
      </c>
      <c r="D10" s="100" t="s">
        <v>185</v>
      </c>
      <c r="E10" s="136" t="s">
        <v>186</v>
      </c>
      <c r="F10" s="152">
        <v>255</v>
      </c>
      <c r="G10" s="88">
        <f t="shared" si="0"/>
        <v>68.91891891891892</v>
      </c>
      <c r="H10" s="145">
        <v>2</v>
      </c>
      <c r="I10" s="152">
        <v>249</v>
      </c>
      <c r="J10" s="88">
        <f t="shared" si="1"/>
        <v>67.29729729729729</v>
      </c>
      <c r="K10" s="141">
        <v>2</v>
      </c>
      <c r="L10" s="169">
        <v>254</v>
      </c>
      <c r="M10" s="88">
        <f t="shared" si="2"/>
        <v>68.64864864864865</v>
      </c>
      <c r="N10" s="141">
        <v>2</v>
      </c>
      <c r="O10" s="18"/>
      <c r="P10" s="19">
        <f t="shared" si="3"/>
        <v>758</v>
      </c>
      <c r="Q10" s="20">
        <f t="shared" si="4"/>
        <v>68.28828828828829</v>
      </c>
    </row>
    <row r="11" spans="1:17" ht="22.5" customHeight="1">
      <c r="A11" s="16">
        <f aca="true" t="shared" si="5" ref="A11:A23">SUM(A10,1)</f>
        <v>3</v>
      </c>
      <c r="B11" s="93" t="s">
        <v>196</v>
      </c>
      <c r="C11" s="105" t="s">
        <v>5</v>
      </c>
      <c r="D11" s="93" t="s">
        <v>197</v>
      </c>
      <c r="E11" s="118" t="s">
        <v>198</v>
      </c>
      <c r="F11" s="152">
        <v>248</v>
      </c>
      <c r="G11" s="88">
        <f t="shared" si="0"/>
        <v>67.02702702702703</v>
      </c>
      <c r="H11" s="145">
        <v>3</v>
      </c>
      <c r="I11" s="152">
        <v>247</v>
      </c>
      <c r="J11" s="88">
        <f t="shared" si="1"/>
        <v>66.75675675675676</v>
      </c>
      <c r="K11" s="141">
        <v>3</v>
      </c>
      <c r="L11" s="169">
        <v>244.5</v>
      </c>
      <c r="M11" s="88">
        <f t="shared" si="2"/>
        <v>66.08108108108108</v>
      </c>
      <c r="N11" s="141">
        <v>3</v>
      </c>
      <c r="O11" s="18"/>
      <c r="P11" s="19">
        <f t="shared" si="3"/>
        <v>739.5</v>
      </c>
      <c r="Q11" s="20">
        <f t="shared" si="4"/>
        <v>66.62162162162163</v>
      </c>
    </row>
    <row r="12" spans="1:17" ht="22.5" customHeight="1">
      <c r="A12" s="16">
        <f t="shared" si="5"/>
        <v>4</v>
      </c>
      <c r="B12" s="90" t="s">
        <v>205</v>
      </c>
      <c r="C12" s="91" t="s">
        <v>46</v>
      </c>
      <c r="D12" s="99" t="s">
        <v>206</v>
      </c>
      <c r="E12" s="117" t="s">
        <v>207</v>
      </c>
      <c r="F12" s="152">
        <v>231.54</v>
      </c>
      <c r="G12" s="88">
        <f t="shared" si="0"/>
        <v>62.57837837837838</v>
      </c>
      <c r="H12" s="145">
        <v>6</v>
      </c>
      <c r="I12" s="152">
        <v>240.5</v>
      </c>
      <c r="J12" s="88">
        <f t="shared" si="1"/>
        <v>65</v>
      </c>
      <c r="K12" s="141">
        <v>6</v>
      </c>
      <c r="L12" s="169">
        <v>237.5</v>
      </c>
      <c r="M12" s="88">
        <f t="shared" si="2"/>
        <v>64.1891891891892</v>
      </c>
      <c r="N12" s="141">
        <v>5</v>
      </c>
      <c r="O12" s="18"/>
      <c r="P12" s="19">
        <f t="shared" si="3"/>
        <v>709.54</v>
      </c>
      <c r="Q12" s="20">
        <f t="shared" si="4"/>
        <v>63.92252252252252</v>
      </c>
    </row>
    <row r="13" spans="1:17" ht="22.5" customHeight="1">
      <c r="A13" s="16">
        <f t="shared" si="5"/>
        <v>5</v>
      </c>
      <c r="B13" s="93" t="s">
        <v>214</v>
      </c>
      <c r="C13" s="92" t="s">
        <v>5</v>
      </c>
      <c r="D13" s="93" t="s">
        <v>215</v>
      </c>
      <c r="E13" s="118" t="s">
        <v>216</v>
      </c>
      <c r="F13" s="152">
        <v>228.5</v>
      </c>
      <c r="G13" s="88">
        <f t="shared" si="0"/>
        <v>61.75675675675676</v>
      </c>
      <c r="H13" s="145">
        <v>8</v>
      </c>
      <c r="I13" s="152">
        <v>237.5</v>
      </c>
      <c r="J13" s="88">
        <f t="shared" si="1"/>
        <v>64.1891891891892</v>
      </c>
      <c r="K13" s="141">
        <v>8</v>
      </c>
      <c r="L13" s="169">
        <v>243.5</v>
      </c>
      <c r="M13" s="88">
        <f t="shared" si="2"/>
        <v>65.8108108108108</v>
      </c>
      <c r="N13" s="141">
        <v>4</v>
      </c>
      <c r="O13" s="18"/>
      <c r="P13" s="19">
        <f t="shared" si="3"/>
        <v>709.5</v>
      </c>
      <c r="Q13" s="20">
        <f t="shared" si="4"/>
        <v>63.91891891891892</v>
      </c>
    </row>
    <row r="14" spans="1:17" ht="22.5" customHeight="1">
      <c r="A14" s="16">
        <f t="shared" si="5"/>
        <v>6</v>
      </c>
      <c r="B14" s="93" t="s">
        <v>202</v>
      </c>
      <c r="C14" s="92" t="s">
        <v>5</v>
      </c>
      <c r="D14" s="93" t="s">
        <v>203</v>
      </c>
      <c r="E14" s="118" t="s">
        <v>204</v>
      </c>
      <c r="F14" s="152">
        <v>232</v>
      </c>
      <c r="G14" s="88">
        <f t="shared" si="0"/>
        <v>62.7027027027027</v>
      </c>
      <c r="H14" s="145">
        <v>5</v>
      </c>
      <c r="I14" s="152">
        <v>238.5</v>
      </c>
      <c r="J14" s="88">
        <f t="shared" si="1"/>
        <v>64.45945945945945</v>
      </c>
      <c r="K14" s="141">
        <v>7</v>
      </c>
      <c r="L14" s="169">
        <v>237</v>
      </c>
      <c r="M14" s="88">
        <f t="shared" si="2"/>
        <v>64.05405405405405</v>
      </c>
      <c r="N14" s="141">
        <v>7</v>
      </c>
      <c r="O14" s="18"/>
      <c r="P14" s="19">
        <f t="shared" si="3"/>
        <v>707.5</v>
      </c>
      <c r="Q14" s="20">
        <f t="shared" si="4"/>
        <v>63.738738738738746</v>
      </c>
    </row>
    <row r="15" spans="1:17" ht="22.5" customHeight="1">
      <c r="A15" s="16">
        <f t="shared" si="5"/>
        <v>7</v>
      </c>
      <c r="B15" s="104" t="s">
        <v>175</v>
      </c>
      <c r="C15" s="92" t="s">
        <v>5</v>
      </c>
      <c r="D15" s="37" t="s">
        <v>176</v>
      </c>
      <c r="E15" s="231" t="s">
        <v>177</v>
      </c>
      <c r="F15" s="152">
        <v>239.5</v>
      </c>
      <c r="G15" s="88">
        <f t="shared" si="0"/>
        <v>64.72972972972973</v>
      </c>
      <c r="H15" s="145">
        <v>4</v>
      </c>
      <c r="I15" s="152">
        <v>232</v>
      </c>
      <c r="J15" s="88">
        <f t="shared" si="1"/>
        <v>62.7027027027027</v>
      </c>
      <c r="K15" s="141">
        <v>12</v>
      </c>
      <c r="L15" s="169">
        <v>235</v>
      </c>
      <c r="M15" s="88">
        <f t="shared" si="2"/>
        <v>63.513513513513516</v>
      </c>
      <c r="N15" s="141">
        <v>8</v>
      </c>
      <c r="O15" s="18">
        <v>1</v>
      </c>
      <c r="P15" s="19">
        <f t="shared" si="3"/>
        <v>706.5</v>
      </c>
      <c r="Q15" s="20">
        <f t="shared" si="4"/>
        <v>63.648648648648646</v>
      </c>
    </row>
    <row r="16" spans="1:17" ht="22.5" customHeight="1">
      <c r="A16" s="16">
        <f t="shared" si="5"/>
        <v>8</v>
      </c>
      <c r="B16" s="97" t="s">
        <v>208</v>
      </c>
      <c r="C16" s="92" t="s">
        <v>5</v>
      </c>
      <c r="D16" s="97" t="s">
        <v>209</v>
      </c>
      <c r="E16" s="127" t="s">
        <v>210</v>
      </c>
      <c r="F16" s="152">
        <v>222</v>
      </c>
      <c r="G16" s="88">
        <f t="shared" si="0"/>
        <v>60</v>
      </c>
      <c r="H16" s="145">
        <v>13</v>
      </c>
      <c r="I16" s="152">
        <v>241</v>
      </c>
      <c r="J16" s="88">
        <f t="shared" si="1"/>
        <v>65.13513513513513</v>
      </c>
      <c r="K16" s="141">
        <v>5</v>
      </c>
      <c r="L16" s="169">
        <v>237</v>
      </c>
      <c r="M16" s="88">
        <f t="shared" si="2"/>
        <v>64.05405405405405</v>
      </c>
      <c r="N16" s="141">
        <v>6</v>
      </c>
      <c r="O16" s="18"/>
      <c r="P16" s="19">
        <f t="shared" si="3"/>
        <v>700</v>
      </c>
      <c r="Q16" s="20">
        <f t="shared" si="4"/>
        <v>63.06306306306307</v>
      </c>
    </row>
    <row r="17" spans="1:17" ht="22.5" customHeight="1">
      <c r="A17" s="16">
        <f t="shared" si="5"/>
        <v>9</v>
      </c>
      <c r="B17" s="93" t="s">
        <v>190</v>
      </c>
      <c r="C17" s="92" t="s">
        <v>5</v>
      </c>
      <c r="D17" s="38" t="s">
        <v>191</v>
      </c>
      <c r="E17" s="118" t="s">
        <v>192</v>
      </c>
      <c r="F17" s="152">
        <v>231</v>
      </c>
      <c r="G17" s="88">
        <f t="shared" si="0"/>
        <v>62.432432432432435</v>
      </c>
      <c r="H17" s="145">
        <v>7</v>
      </c>
      <c r="I17" s="152">
        <v>244</v>
      </c>
      <c r="J17" s="88">
        <f t="shared" si="1"/>
        <v>65.94594594594595</v>
      </c>
      <c r="K17" s="141">
        <v>4</v>
      </c>
      <c r="L17" s="169">
        <v>221.5</v>
      </c>
      <c r="M17" s="88">
        <f t="shared" si="2"/>
        <v>59.86486486486486</v>
      </c>
      <c r="N17" s="141">
        <v>13</v>
      </c>
      <c r="O17" s="18"/>
      <c r="P17" s="19">
        <f t="shared" si="3"/>
        <v>696.5</v>
      </c>
      <c r="Q17" s="20">
        <f t="shared" si="4"/>
        <v>62.74774774774774</v>
      </c>
    </row>
    <row r="18" spans="1:17" ht="22.5" customHeight="1">
      <c r="A18" s="16">
        <f t="shared" si="5"/>
        <v>10</v>
      </c>
      <c r="B18" s="90" t="s">
        <v>183</v>
      </c>
      <c r="C18" s="91" t="s">
        <v>46</v>
      </c>
      <c r="D18" s="90" t="s">
        <v>65</v>
      </c>
      <c r="E18" s="117" t="s">
        <v>66</v>
      </c>
      <c r="F18" s="152">
        <v>228.5</v>
      </c>
      <c r="G18" s="88">
        <f t="shared" si="0"/>
        <v>61.75675675675676</v>
      </c>
      <c r="H18" s="145">
        <v>9</v>
      </c>
      <c r="I18" s="152">
        <v>236.5</v>
      </c>
      <c r="J18" s="88">
        <f t="shared" si="1"/>
        <v>63.91891891891892</v>
      </c>
      <c r="K18" s="141">
        <v>9</v>
      </c>
      <c r="L18" s="169">
        <v>226.5</v>
      </c>
      <c r="M18" s="88">
        <f t="shared" si="2"/>
        <v>61.21621621621622</v>
      </c>
      <c r="N18" s="141">
        <v>10</v>
      </c>
      <c r="O18" s="18"/>
      <c r="P18" s="19">
        <f t="shared" si="3"/>
        <v>691.5</v>
      </c>
      <c r="Q18" s="20">
        <f t="shared" si="4"/>
        <v>62.2972972972973</v>
      </c>
    </row>
    <row r="19" spans="1:17" ht="22.5" customHeight="1">
      <c r="A19" s="16">
        <f t="shared" si="5"/>
        <v>11</v>
      </c>
      <c r="B19" s="93" t="s">
        <v>217</v>
      </c>
      <c r="C19" s="92" t="s">
        <v>68</v>
      </c>
      <c r="D19" s="39" t="s">
        <v>218</v>
      </c>
      <c r="E19" s="117" t="s">
        <v>219</v>
      </c>
      <c r="F19" s="152">
        <v>220</v>
      </c>
      <c r="G19" s="88">
        <f t="shared" si="0"/>
        <v>59.45945945945946</v>
      </c>
      <c r="H19" s="145">
        <v>14</v>
      </c>
      <c r="I19" s="152">
        <v>231.5</v>
      </c>
      <c r="J19" s="88">
        <f t="shared" si="1"/>
        <v>62.567567567567565</v>
      </c>
      <c r="K19" s="141">
        <v>13</v>
      </c>
      <c r="L19" s="169">
        <v>231</v>
      </c>
      <c r="M19" s="88">
        <f t="shared" si="2"/>
        <v>62.432432432432435</v>
      </c>
      <c r="N19" s="141">
        <v>9</v>
      </c>
      <c r="O19" s="18"/>
      <c r="P19" s="19">
        <f t="shared" si="3"/>
        <v>682.5</v>
      </c>
      <c r="Q19" s="20">
        <f t="shared" si="4"/>
        <v>61.486486486486484</v>
      </c>
    </row>
    <row r="20" spans="1:17" ht="22.5" customHeight="1">
      <c r="A20" s="16">
        <f t="shared" si="5"/>
        <v>12</v>
      </c>
      <c r="B20" s="101" t="s">
        <v>178</v>
      </c>
      <c r="C20" s="92" t="s">
        <v>5</v>
      </c>
      <c r="D20" s="94" t="s">
        <v>179</v>
      </c>
      <c r="E20" s="118" t="s">
        <v>180</v>
      </c>
      <c r="F20" s="152">
        <v>222.5</v>
      </c>
      <c r="G20" s="88">
        <f t="shared" si="0"/>
        <v>60.13513513513514</v>
      </c>
      <c r="H20" s="145">
        <v>12</v>
      </c>
      <c r="I20" s="152">
        <v>233</v>
      </c>
      <c r="J20" s="88">
        <f t="shared" si="1"/>
        <v>62.972972972972975</v>
      </c>
      <c r="K20" s="141">
        <v>11</v>
      </c>
      <c r="L20" s="169">
        <v>221.5</v>
      </c>
      <c r="M20" s="88">
        <f t="shared" si="2"/>
        <v>59.86486486486486</v>
      </c>
      <c r="N20" s="141">
        <v>14</v>
      </c>
      <c r="O20" s="18"/>
      <c r="P20" s="19">
        <f t="shared" si="3"/>
        <v>677</v>
      </c>
      <c r="Q20" s="20">
        <f t="shared" si="4"/>
        <v>60.99099099099099</v>
      </c>
    </row>
    <row r="21" spans="1:17" ht="22.5" customHeight="1">
      <c r="A21" s="16">
        <f t="shared" si="5"/>
        <v>13</v>
      </c>
      <c r="B21" s="101" t="s">
        <v>193</v>
      </c>
      <c r="C21" s="92" t="s">
        <v>5</v>
      </c>
      <c r="D21" s="94" t="s">
        <v>194</v>
      </c>
      <c r="E21" s="232" t="s">
        <v>195</v>
      </c>
      <c r="F21" s="152">
        <v>223.5</v>
      </c>
      <c r="G21" s="88">
        <f t="shared" si="0"/>
        <v>60.4054054054054</v>
      </c>
      <c r="H21" s="145">
        <v>10</v>
      </c>
      <c r="I21" s="152">
        <v>228</v>
      </c>
      <c r="J21" s="88">
        <f t="shared" si="1"/>
        <v>61.62162162162162</v>
      </c>
      <c r="K21" s="141">
        <v>14</v>
      </c>
      <c r="L21" s="169">
        <v>224.5</v>
      </c>
      <c r="M21" s="88">
        <f t="shared" si="2"/>
        <v>60.67567567567568</v>
      </c>
      <c r="N21" s="141">
        <v>11</v>
      </c>
      <c r="O21" s="18"/>
      <c r="P21" s="19">
        <f t="shared" si="3"/>
        <v>676</v>
      </c>
      <c r="Q21" s="20">
        <f t="shared" si="4"/>
        <v>60.90090090090091</v>
      </c>
    </row>
    <row r="22" spans="1:17" ht="22.5" customHeight="1">
      <c r="A22" s="16">
        <f t="shared" si="5"/>
        <v>14</v>
      </c>
      <c r="B22" s="103" t="s">
        <v>181</v>
      </c>
      <c r="C22" s="92" t="s">
        <v>5</v>
      </c>
      <c r="D22" s="93" t="s">
        <v>182</v>
      </c>
      <c r="E22" s="177" t="s">
        <v>60</v>
      </c>
      <c r="F22" s="152">
        <v>223.5</v>
      </c>
      <c r="G22" s="88">
        <f t="shared" si="0"/>
        <v>60.4054054054054</v>
      </c>
      <c r="H22" s="145">
        <v>11</v>
      </c>
      <c r="I22" s="152">
        <v>226.5</v>
      </c>
      <c r="J22" s="88">
        <f t="shared" si="1"/>
        <v>61.21621621621622</v>
      </c>
      <c r="K22" s="141">
        <v>15</v>
      </c>
      <c r="L22" s="169">
        <v>221</v>
      </c>
      <c r="M22" s="88">
        <f t="shared" si="2"/>
        <v>59.729729729729726</v>
      </c>
      <c r="N22" s="141">
        <v>15</v>
      </c>
      <c r="O22" s="18"/>
      <c r="P22" s="19">
        <f t="shared" si="3"/>
        <v>671</v>
      </c>
      <c r="Q22" s="20">
        <f t="shared" si="4"/>
        <v>60.45045045045045</v>
      </c>
    </row>
    <row r="23" spans="1:17" ht="22.5" customHeight="1" thickBot="1">
      <c r="A23" s="44">
        <f t="shared" si="5"/>
        <v>15</v>
      </c>
      <c r="B23" s="114" t="s">
        <v>199</v>
      </c>
      <c r="C23" s="190" t="s">
        <v>46</v>
      </c>
      <c r="D23" s="233" t="s">
        <v>200</v>
      </c>
      <c r="E23" s="214" t="s">
        <v>201</v>
      </c>
      <c r="F23" s="154">
        <v>202</v>
      </c>
      <c r="G23" s="133">
        <f t="shared" si="0"/>
        <v>54.5945945945946</v>
      </c>
      <c r="H23" s="146">
        <v>15</v>
      </c>
      <c r="I23" s="154">
        <v>234.5</v>
      </c>
      <c r="J23" s="133">
        <f t="shared" si="1"/>
        <v>63.37837837837838</v>
      </c>
      <c r="K23" s="143">
        <v>10</v>
      </c>
      <c r="L23" s="170">
        <v>224</v>
      </c>
      <c r="M23" s="133">
        <f t="shared" si="2"/>
        <v>60.54054054054054</v>
      </c>
      <c r="N23" s="143">
        <v>12</v>
      </c>
      <c r="O23" s="48">
        <v>1</v>
      </c>
      <c r="P23" s="46">
        <f t="shared" si="3"/>
        <v>660.5</v>
      </c>
      <c r="Q23" s="47">
        <f t="shared" si="4"/>
        <v>59.504504504504496</v>
      </c>
    </row>
    <row r="24" spans="1:17" ht="22.5" customHeight="1">
      <c r="A24" s="221"/>
      <c r="B24" s="222" t="s">
        <v>244</v>
      </c>
      <c r="C24" s="223" t="s">
        <v>5</v>
      </c>
      <c r="D24" s="224" t="s">
        <v>245</v>
      </c>
      <c r="E24" s="225" t="s">
        <v>246</v>
      </c>
      <c r="F24" s="226">
        <v>234.5</v>
      </c>
      <c r="G24" s="182">
        <f t="shared" si="0"/>
        <v>63.37837837837838</v>
      </c>
      <c r="H24" s="221"/>
      <c r="I24" s="226">
        <v>229.5</v>
      </c>
      <c r="J24" s="182">
        <f t="shared" si="1"/>
        <v>62.027027027027025</v>
      </c>
      <c r="K24" s="221"/>
      <c r="L24" s="227">
        <v>232.5</v>
      </c>
      <c r="M24" s="182">
        <f t="shared" si="2"/>
        <v>62.83783783783784</v>
      </c>
      <c r="N24" s="221"/>
      <c r="O24" s="228">
        <v>1</v>
      </c>
      <c r="P24" s="229">
        <f t="shared" si="3"/>
        <v>696.5</v>
      </c>
      <c r="Q24" s="230">
        <f t="shared" si="4"/>
        <v>62.74774774774774</v>
      </c>
    </row>
    <row r="25" ht="22.5" customHeight="1"/>
    <row r="26" spans="6:7" ht="15">
      <c r="F26" s="5"/>
      <c r="G26" s="5"/>
    </row>
    <row r="27" spans="2:19" ht="15.75">
      <c r="B27" s="35" t="s">
        <v>36</v>
      </c>
      <c r="C27" s="1"/>
      <c r="D27" s="65"/>
      <c r="E27" s="1"/>
      <c r="F27" s="1"/>
      <c r="G27" s="1"/>
      <c r="H27" s="1"/>
      <c r="I27" s="1"/>
      <c r="J27" s="35" t="s">
        <v>37</v>
      </c>
      <c r="K27" s="1"/>
      <c r="L27" s="1"/>
      <c r="M27" s="1"/>
      <c r="N27" s="1"/>
      <c r="O27" s="1"/>
      <c r="P27" s="1"/>
      <c r="Q27" s="1"/>
      <c r="R27" s="1"/>
      <c r="S27" s="1"/>
    </row>
    <row r="28" spans="6:7" ht="15">
      <c r="F28" s="5"/>
      <c r="G28" s="5"/>
    </row>
    <row r="29" spans="6:7" ht="15">
      <c r="F29" s="5"/>
      <c r="G29" s="5"/>
    </row>
    <row r="30" spans="6:7" ht="15">
      <c r="F30" s="5"/>
      <c r="G30" s="5"/>
    </row>
  </sheetData>
  <sheetProtection/>
  <mergeCells count="11">
    <mergeCell ref="F6:N6"/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">
      <selection activeCell="O78" sqref="O78"/>
    </sheetView>
  </sheetViews>
  <sheetFormatPr defaultColWidth="9.140625" defaultRowHeight="21" customHeight="1"/>
  <cols>
    <col min="1" max="1" width="7.7109375" style="0" customWidth="1"/>
    <col min="2" max="2" width="20.140625" style="0" customWidth="1"/>
    <col min="3" max="3" width="8.28125" style="0" customWidth="1"/>
    <col min="4" max="4" width="18.421875" style="0" customWidth="1"/>
    <col min="5" max="5" width="22.00390625" style="0" customWidth="1"/>
    <col min="6" max="7" width="9.140625" style="57" customWidth="1"/>
  </cols>
  <sheetData>
    <row r="1" spans="1:10" ht="21" customHeight="1">
      <c r="A1" s="255" t="s">
        <v>38</v>
      </c>
      <c r="B1" s="255"/>
      <c r="C1" s="255"/>
      <c r="D1" s="255"/>
      <c r="E1" s="255"/>
      <c r="F1" s="255"/>
      <c r="G1" s="255"/>
      <c r="H1" s="255"/>
      <c r="I1" s="41"/>
      <c r="J1" s="41"/>
    </row>
    <row r="2" spans="1:10" ht="21" customHeight="1">
      <c r="A2" s="24"/>
      <c r="B2" s="25"/>
      <c r="C2" s="7"/>
      <c r="D2" s="235"/>
      <c r="E2" s="235"/>
      <c r="F2" s="235"/>
      <c r="G2" s="235"/>
      <c r="H2" s="235"/>
      <c r="I2" s="26"/>
      <c r="J2" s="27"/>
    </row>
    <row r="3" spans="1:10" ht="21" customHeight="1" thickBot="1">
      <c r="A3" s="256" t="s">
        <v>21</v>
      </c>
      <c r="B3" s="256"/>
      <c r="C3" s="256"/>
      <c r="D3" s="256"/>
      <c r="E3" s="256"/>
      <c r="F3" s="256"/>
      <c r="G3" s="256"/>
      <c r="H3" s="256"/>
      <c r="I3" s="62"/>
      <c r="J3" s="62"/>
    </row>
    <row r="4" spans="1:8" ht="21" customHeight="1">
      <c r="A4" s="236" t="s">
        <v>11</v>
      </c>
      <c r="B4" s="238" t="s">
        <v>1</v>
      </c>
      <c r="C4" s="240" t="s">
        <v>4</v>
      </c>
      <c r="D4" s="242" t="s">
        <v>0</v>
      </c>
      <c r="E4" s="244" t="s">
        <v>2</v>
      </c>
      <c r="F4" s="50" t="s">
        <v>16</v>
      </c>
      <c r="G4" s="51" t="s">
        <v>18</v>
      </c>
      <c r="H4" s="28" t="s">
        <v>14</v>
      </c>
    </row>
    <row r="5" spans="1:8" ht="21" customHeight="1" thickBot="1">
      <c r="A5" s="237"/>
      <c r="B5" s="239"/>
      <c r="C5" s="241"/>
      <c r="D5" s="243"/>
      <c r="E5" s="245"/>
      <c r="F5" s="52" t="s">
        <v>17</v>
      </c>
      <c r="G5" s="53" t="s">
        <v>17</v>
      </c>
      <c r="H5" s="29"/>
    </row>
    <row r="6" spans="1:8" ht="21" customHeight="1" thickBot="1">
      <c r="A6" s="36" t="s">
        <v>15</v>
      </c>
      <c r="B6" s="31"/>
      <c r="C6" s="31"/>
      <c r="D6" s="31"/>
      <c r="E6" s="31"/>
      <c r="F6" s="54"/>
      <c r="G6" s="54"/>
      <c r="H6" s="30"/>
    </row>
    <row r="7" spans="1:8" ht="21" customHeight="1">
      <c r="A7" s="12">
        <v>1</v>
      </c>
      <c r="B7" s="112" t="s">
        <v>89</v>
      </c>
      <c r="C7" s="113" t="s">
        <v>46</v>
      </c>
      <c r="D7" s="192" t="s">
        <v>90</v>
      </c>
      <c r="E7" s="193" t="s">
        <v>89</v>
      </c>
      <c r="F7" s="76">
        <v>66.39</v>
      </c>
      <c r="G7" s="76">
        <v>70.38</v>
      </c>
      <c r="H7" s="78">
        <f aca="true" t="shared" si="0" ref="H7:H13">SUM(F7:G7)</f>
        <v>136.76999999999998</v>
      </c>
    </row>
    <row r="8" spans="1:8" ht="21" customHeight="1">
      <c r="A8" s="16">
        <v>2</v>
      </c>
      <c r="B8" s="93" t="s">
        <v>81</v>
      </c>
      <c r="C8" s="92" t="s">
        <v>68</v>
      </c>
      <c r="D8" s="39" t="s">
        <v>82</v>
      </c>
      <c r="E8" s="94" t="s">
        <v>83</v>
      </c>
      <c r="F8" s="55">
        <v>65.21</v>
      </c>
      <c r="G8" s="55">
        <v>70.93</v>
      </c>
      <c r="H8" s="79">
        <f t="shared" si="0"/>
        <v>136.14</v>
      </c>
    </row>
    <row r="9" spans="1:8" ht="21" customHeight="1">
      <c r="A9" s="16">
        <v>3</v>
      </c>
      <c r="B9" s="97" t="s">
        <v>77</v>
      </c>
      <c r="C9" s="92" t="s">
        <v>5</v>
      </c>
      <c r="D9" s="97" t="s">
        <v>87</v>
      </c>
      <c r="E9" s="97" t="s">
        <v>88</v>
      </c>
      <c r="F9" s="55">
        <v>66.42</v>
      </c>
      <c r="G9" s="55">
        <v>68.6</v>
      </c>
      <c r="H9" s="79">
        <f t="shared" si="0"/>
        <v>135.01999999999998</v>
      </c>
    </row>
    <row r="10" spans="1:8" ht="21" customHeight="1">
      <c r="A10" s="16">
        <v>4</v>
      </c>
      <c r="B10" s="90" t="s">
        <v>84</v>
      </c>
      <c r="C10" s="91" t="s">
        <v>46</v>
      </c>
      <c r="D10" s="99" t="s">
        <v>85</v>
      </c>
      <c r="E10" s="93" t="s">
        <v>86</v>
      </c>
      <c r="F10" s="55">
        <v>65.34</v>
      </c>
      <c r="G10" s="55">
        <v>68.15</v>
      </c>
      <c r="H10" s="79">
        <f t="shared" si="0"/>
        <v>133.49</v>
      </c>
    </row>
    <row r="11" spans="1:8" ht="21" customHeight="1">
      <c r="A11" s="16">
        <v>5</v>
      </c>
      <c r="B11" s="97" t="s">
        <v>94</v>
      </c>
      <c r="C11" s="92" t="s">
        <v>5</v>
      </c>
      <c r="D11" s="97" t="s">
        <v>95</v>
      </c>
      <c r="E11" s="97" t="s">
        <v>96</v>
      </c>
      <c r="F11" s="55">
        <v>64.68</v>
      </c>
      <c r="G11" s="55">
        <v>65.23</v>
      </c>
      <c r="H11" s="79">
        <f t="shared" si="0"/>
        <v>129.91000000000003</v>
      </c>
    </row>
    <row r="12" spans="1:8" ht="21" customHeight="1">
      <c r="A12" s="16">
        <v>6</v>
      </c>
      <c r="B12" s="93" t="s">
        <v>97</v>
      </c>
      <c r="C12" s="92" t="s">
        <v>68</v>
      </c>
      <c r="D12" s="38" t="s">
        <v>98</v>
      </c>
      <c r="E12" s="94" t="s">
        <v>99</v>
      </c>
      <c r="F12" s="55">
        <v>61.66</v>
      </c>
      <c r="G12" s="55">
        <v>66.1</v>
      </c>
      <c r="H12" s="79">
        <f t="shared" si="0"/>
        <v>127.75999999999999</v>
      </c>
    </row>
    <row r="13" spans="1:8" ht="21" customHeight="1" thickBot="1">
      <c r="A13" s="44">
        <v>7</v>
      </c>
      <c r="B13" s="121" t="s">
        <v>91</v>
      </c>
      <c r="C13" s="115" t="s">
        <v>5</v>
      </c>
      <c r="D13" s="121" t="s">
        <v>92</v>
      </c>
      <c r="E13" s="132" t="s">
        <v>93</v>
      </c>
      <c r="F13" s="77">
        <v>62.74</v>
      </c>
      <c r="G13" s="77">
        <v>63.78</v>
      </c>
      <c r="H13" s="80">
        <f t="shared" si="0"/>
        <v>126.52000000000001</v>
      </c>
    </row>
    <row r="14" spans="1:9" ht="21" customHeight="1" thickBot="1">
      <c r="A14" s="36" t="s">
        <v>35</v>
      </c>
      <c r="B14" s="31"/>
      <c r="C14" s="31"/>
      <c r="D14" s="31"/>
      <c r="E14" s="31"/>
      <c r="F14" s="59"/>
      <c r="G14" s="59"/>
      <c r="H14" s="54"/>
      <c r="I14" s="54"/>
    </row>
    <row r="15" spans="1:8" ht="21" customHeight="1">
      <c r="A15" s="12">
        <v>1</v>
      </c>
      <c r="B15" s="120" t="s">
        <v>49</v>
      </c>
      <c r="C15" s="123" t="s">
        <v>5</v>
      </c>
      <c r="D15" s="195" t="s">
        <v>100</v>
      </c>
      <c r="E15" s="166" t="s">
        <v>51</v>
      </c>
      <c r="F15" s="76">
        <v>66.71</v>
      </c>
      <c r="G15" s="76">
        <v>70.23</v>
      </c>
      <c r="H15" s="78">
        <f aca="true" t="shared" si="1" ref="H15:H25">SUM(F15:G15)</f>
        <v>136.94</v>
      </c>
    </row>
    <row r="16" spans="1:8" ht="21" customHeight="1">
      <c r="A16" s="16">
        <v>2</v>
      </c>
      <c r="B16" s="93" t="s">
        <v>104</v>
      </c>
      <c r="C16" s="92" t="s">
        <v>5</v>
      </c>
      <c r="D16" s="94" t="s">
        <v>120</v>
      </c>
      <c r="E16" s="94" t="s">
        <v>106</v>
      </c>
      <c r="F16" s="55">
        <v>65.56</v>
      </c>
      <c r="G16" s="55">
        <v>69.18</v>
      </c>
      <c r="H16" s="79">
        <f t="shared" si="1"/>
        <v>134.74</v>
      </c>
    </row>
    <row r="17" spans="1:8" ht="21" customHeight="1">
      <c r="A17" s="16">
        <v>3</v>
      </c>
      <c r="B17" s="90" t="s">
        <v>107</v>
      </c>
      <c r="C17" s="91" t="s">
        <v>46</v>
      </c>
      <c r="D17" s="90" t="s">
        <v>108</v>
      </c>
      <c r="E17" s="93" t="s">
        <v>109</v>
      </c>
      <c r="F17" s="55">
        <v>64.56</v>
      </c>
      <c r="G17" s="55">
        <v>67.6</v>
      </c>
      <c r="H17" s="79">
        <f t="shared" si="1"/>
        <v>132.16</v>
      </c>
    </row>
    <row r="18" spans="1:8" ht="21" customHeight="1">
      <c r="A18" s="16">
        <v>4</v>
      </c>
      <c r="B18" s="90" t="s">
        <v>52</v>
      </c>
      <c r="C18" s="91" t="s">
        <v>46</v>
      </c>
      <c r="D18" s="90" t="s">
        <v>53</v>
      </c>
      <c r="E18" s="93" t="s">
        <v>54</v>
      </c>
      <c r="F18" s="55">
        <v>65.59</v>
      </c>
      <c r="G18" s="55">
        <v>65.85</v>
      </c>
      <c r="H18" s="79">
        <f t="shared" si="1"/>
        <v>131.44</v>
      </c>
    </row>
    <row r="19" spans="1:8" ht="21" customHeight="1">
      <c r="A19" s="16">
        <v>5</v>
      </c>
      <c r="B19" s="90" t="s">
        <v>113</v>
      </c>
      <c r="C19" s="91" t="s">
        <v>46</v>
      </c>
      <c r="D19" s="90" t="s">
        <v>114</v>
      </c>
      <c r="E19" s="93" t="s">
        <v>113</v>
      </c>
      <c r="F19" s="55">
        <v>64.68</v>
      </c>
      <c r="G19" s="55">
        <v>66.65</v>
      </c>
      <c r="H19" s="79">
        <f t="shared" si="1"/>
        <v>131.33</v>
      </c>
    </row>
    <row r="20" spans="1:8" ht="21" customHeight="1">
      <c r="A20" s="16">
        <v>6</v>
      </c>
      <c r="B20" s="93" t="s">
        <v>115</v>
      </c>
      <c r="C20" s="92" t="s">
        <v>5</v>
      </c>
      <c r="D20" s="93" t="s">
        <v>116</v>
      </c>
      <c r="E20" s="100" t="s">
        <v>117</v>
      </c>
      <c r="F20" s="55">
        <v>64.65</v>
      </c>
      <c r="G20" s="55">
        <v>66.23</v>
      </c>
      <c r="H20" s="79">
        <f t="shared" si="1"/>
        <v>130.88</v>
      </c>
    </row>
    <row r="21" spans="1:8" ht="21" customHeight="1">
      <c r="A21" s="16">
        <v>7</v>
      </c>
      <c r="B21" s="93" t="s">
        <v>101</v>
      </c>
      <c r="C21" s="92" t="s">
        <v>5</v>
      </c>
      <c r="D21" s="94" t="s">
        <v>102</v>
      </c>
      <c r="E21" s="94" t="s">
        <v>103</v>
      </c>
      <c r="F21" s="55">
        <v>64.38</v>
      </c>
      <c r="G21" s="55">
        <v>63.8</v>
      </c>
      <c r="H21" s="79">
        <f t="shared" si="1"/>
        <v>128.18</v>
      </c>
    </row>
    <row r="22" spans="1:8" ht="21" customHeight="1">
      <c r="A22" s="16">
        <v>8</v>
      </c>
      <c r="B22" s="93" t="s">
        <v>110</v>
      </c>
      <c r="C22" s="92" t="s">
        <v>5</v>
      </c>
      <c r="D22" s="93" t="s">
        <v>111</v>
      </c>
      <c r="E22" s="94" t="s">
        <v>112</v>
      </c>
      <c r="F22" s="58">
        <v>62.56</v>
      </c>
      <c r="G22" s="55">
        <v>64.4</v>
      </c>
      <c r="H22" s="79">
        <f t="shared" si="1"/>
        <v>126.96000000000001</v>
      </c>
    </row>
    <row r="23" spans="1:9" ht="21" customHeight="1" thickBot="1">
      <c r="A23" s="183">
        <v>9</v>
      </c>
      <c r="B23" s="184" t="s">
        <v>55</v>
      </c>
      <c r="C23" s="197" t="s">
        <v>5</v>
      </c>
      <c r="D23" s="198" t="s">
        <v>121</v>
      </c>
      <c r="E23" s="199" t="s">
        <v>122</v>
      </c>
      <c r="F23" s="200">
        <v>62.62</v>
      </c>
      <c r="G23" s="200">
        <v>60.6</v>
      </c>
      <c r="H23" s="201">
        <f t="shared" si="1"/>
        <v>123.22</v>
      </c>
      <c r="I23" s="57"/>
    </row>
    <row r="24" spans="1:8" ht="21" customHeight="1">
      <c r="A24" s="208"/>
      <c r="B24" s="209" t="s">
        <v>49</v>
      </c>
      <c r="C24" s="210" t="s">
        <v>5</v>
      </c>
      <c r="D24" s="211" t="s">
        <v>118</v>
      </c>
      <c r="E24" s="211" t="s">
        <v>119</v>
      </c>
      <c r="F24" s="212">
        <v>67.85</v>
      </c>
      <c r="G24" s="212">
        <v>68.43</v>
      </c>
      <c r="H24" s="213">
        <f t="shared" si="1"/>
        <v>136.28</v>
      </c>
    </row>
    <row r="25" spans="1:8" ht="21" customHeight="1" thickBot="1">
      <c r="A25" s="202"/>
      <c r="B25" s="203" t="s">
        <v>104</v>
      </c>
      <c r="C25" s="204" t="s">
        <v>5</v>
      </c>
      <c r="D25" s="205" t="s">
        <v>105</v>
      </c>
      <c r="E25" s="205" t="s">
        <v>106</v>
      </c>
      <c r="F25" s="206">
        <v>63.21</v>
      </c>
      <c r="G25" s="206">
        <v>66.05</v>
      </c>
      <c r="H25" s="207">
        <f t="shared" si="1"/>
        <v>129.26</v>
      </c>
    </row>
    <row r="26" spans="1:8" ht="21" customHeight="1" thickBot="1">
      <c r="A26" s="36" t="s">
        <v>28</v>
      </c>
      <c r="F26" s="60"/>
      <c r="H26" s="57"/>
    </row>
    <row r="27" spans="1:8" ht="21" customHeight="1">
      <c r="A27" s="12">
        <v>1</v>
      </c>
      <c r="B27" s="120" t="s">
        <v>131</v>
      </c>
      <c r="C27" s="123" t="s">
        <v>68</v>
      </c>
      <c r="D27" s="49" t="s">
        <v>132</v>
      </c>
      <c r="E27" s="166" t="s">
        <v>133</v>
      </c>
      <c r="F27" s="76">
        <v>68.15</v>
      </c>
      <c r="G27" s="76">
        <v>71.45</v>
      </c>
      <c r="H27" s="78">
        <f aca="true" t="shared" si="2" ref="H27:H34">SUM(F27:G27)</f>
        <v>139.60000000000002</v>
      </c>
    </row>
    <row r="28" spans="1:8" ht="21" customHeight="1">
      <c r="A28" s="16">
        <v>2</v>
      </c>
      <c r="B28" s="93" t="s">
        <v>128</v>
      </c>
      <c r="C28" s="92" t="s">
        <v>5</v>
      </c>
      <c r="D28" s="94" t="s">
        <v>129</v>
      </c>
      <c r="E28" s="94" t="s">
        <v>130</v>
      </c>
      <c r="F28" s="55">
        <v>67.85</v>
      </c>
      <c r="G28" s="55">
        <v>68.83</v>
      </c>
      <c r="H28" s="79">
        <f t="shared" si="2"/>
        <v>136.68</v>
      </c>
    </row>
    <row r="29" spans="1:8" ht="21" customHeight="1">
      <c r="A29" s="16">
        <v>3</v>
      </c>
      <c r="B29" s="93" t="s">
        <v>142</v>
      </c>
      <c r="C29" s="92" t="s">
        <v>5</v>
      </c>
      <c r="D29" s="94" t="s">
        <v>143</v>
      </c>
      <c r="E29" s="94" t="s">
        <v>144</v>
      </c>
      <c r="F29" s="55">
        <v>66.62</v>
      </c>
      <c r="G29" s="55">
        <v>67.83</v>
      </c>
      <c r="H29" s="79">
        <f t="shared" si="2"/>
        <v>134.45</v>
      </c>
    </row>
    <row r="30" spans="1:8" ht="21" customHeight="1">
      <c r="A30" s="16">
        <v>4</v>
      </c>
      <c r="B30" s="97" t="s">
        <v>77</v>
      </c>
      <c r="C30" s="92" t="s">
        <v>5</v>
      </c>
      <c r="D30" s="97" t="s">
        <v>123</v>
      </c>
      <c r="E30" s="97" t="s">
        <v>124</v>
      </c>
      <c r="F30" s="55">
        <v>65.29</v>
      </c>
      <c r="G30" s="55">
        <v>68.65</v>
      </c>
      <c r="H30" s="79">
        <f t="shared" si="2"/>
        <v>133.94</v>
      </c>
    </row>
    <row r="31" spans="1:8" ht="21" customHeight="1">
      <c r="A31" s="16">
        <v>5</v>
      </c>
      <c r="B31" s="90" t="s">
        <v>125</v>
      </c>
      <c r="C31" s="92" t="s">
        <v>5</v>
      </c>
      <c r="D31" s="90" t="s">
        <v>126</v>
      </c>
      <c r="E31" s="102" t="s">
        <v>127</v>
      </c>
      <c r="F31" s="55">
        <v>65.94</v>
      </c>
      <c r="G31" s="55">
        <v>67.05</v>
      </c>
      <c r="H31" s="79">
        <f t="shared" si="2"/>
        <v>132.99</v>
      </c>
    </row>
    <row r="32" spans="1:8" ht="21" customHeight="1">
      <c r="A32" s="16">
        <v>6</v>
      </c>
      <c r="B32" s="93" t="s">
        <v>134</v>
      </c>
      <c r="C32" s="92" t="s">
        <v>5</v>
      </c>
      <c r="D32" s="38" t="s">
        <v>135</v>
      </c>
      <c r="E32" s="94" t="s">
        <v>119</v>
      </c>
      <c r="F32" s="55">
        <v>66.12</v>
      </c>
      <c r="G32" s="55">
        <v>66.2</v>
      </c>
      <c r="H32" s="79">
        <f t="shared" si="2"/>
        <v>132.32</v>
      </c>
    </row>
    <row r="33" spans="1:9" ht="21" customHeight="1">
      <c r="A33" s="16">
        <v>7</v>
      </c>
      <c r="B33" s="93" t="s">
        <v>139</v>
      </c>
      <c r="C33" s="92" t="s">
        <v>5</v>
      </c>
      <c r="D33" s="93" t="s">
        <v>140</v>
      </c>
      <c r="E33" s="94" t="s">
        <v>141</v>
      </c>
      <c r="F33" s="55">
        <v>65.24</v>
      </c>
      <c r="G33" s="55">
        <v>64.03</v>
      </c>
      <c r="H33" s="79">
        <f t="shared" si="2"/>
        <v>129.26999999999998</v>
      </c>
      <c r="I33" s="54"/>
    </row>
    <row r="34" spans="1:8" ht="21" customHeight="1" thickBot="1">
      <c r="A34" s="44">
        <v>8</v>
      </c>
      <c r="B34" s="171" t="s">
        <v>136</v>
      </c>
      <c r="C34" s="115" t="s">
        <v>5</v>
      </c>
      <c r="D34" s="61" t="s">
        <v>137</v>
      </c>
      <c r="E34" s="132" t="s">
        <v>138</v>
      </c>
      <c r="F34" s="77">
        <v>63.97</v>
      </c>
      <c r="G34" s="77">
        <v>63.53</v>
      </c>
      <c r="H34" s="80">
        <f t="shared" si="2"/>
        <v>127.5</v>
      </c>
    </row>
    <row r="35" spans="1:8" ht="21" customHeight="1" thickBot="1">
      <c r="A35" s="36" t="s">
        <v>26</v>
      </c>
      <c r="B35" s="31"/>
      <c r="C35" s="31"/>
      <c r="D35" s="31"/>
      <c r="E35" s="31"/>
      <c r="F35" s="59"/>
      <c r="G35" s="54"/>
      <c r="H35" s="54"/>
    </row>
    <row r="36" spans="1:8" ht="21" customHeight="1">
      <c r="A36" s="12">
        <v>1</v>
      </c>
      <c r="B36" s="120" t="s">
        <v>49</v>
      </c>
      <c r="C36" s="123" t="s">
        <v>5</v>
      </c>
      <c r="D36" s="120" t="s">
        <v>50</v>
      </c>
      <c r="E36" s="166" t="s">
        <v>51</v>
      </c>
      <c r="F36" s="76">
        <v>67.54</v>
      </c>
      <c r="G36" s="76">
        <v>70.71</v>
      </c>
      <c r="H36" s="78">
        <f aca="true" t="shared" si="3" ref="H36:H42">SUM(F36:G36)</f>
        <v>138.25</v>
      </c>
    </row>
    <row r="37" spans="1:8" ht="21" customHeight="1">
      <c r="A37" s="16">
        <v>2</v>
      </c>
      <c r="B37" s="90" t="s">
        <v>61</v>
      </c>
      <c r="C37" s="91" t="s">
        <v>46</v>
      </c>
      <c r="D37" s="90" t="s">
        <v>62</v>
      </c>
      <c r="E37" s="107" t="s">
        <v>63</v>
      </c>
      <c r="F37" s="55">
        <v>69.13</v>
      </c>
      <c r="G37" s="55">
        <v>68.42</v>
      </c>
      <c r="H37" s="79">
        <f t="shared" si="3"/>
        <v>137.55</v>
      </c>
    </row>
    <row r="38" spans="1:9" ht="21" customHeight="1">
      <c r="A38" s="16">
        <v>3</v>
      </c>
      <c r="B38" s="90" t="s">
        <v>45</v>
      </c>
      <c r="C38" s="91" t="s">
        <v>46</v>
      </c>
      <c r="D38" s="90" t="s">
        <v>47</v>
      </c>
      <c r="E38" s="93" t="s">
        <v>48</v>
      </c>
      <c r="F38" s="58">
        <v>67.08</v>
      </c>
      <c r="G38" s="55">
        <v>67.83</v>
      </c>
      <c r="H38" s="79">
        <f t="shared" si="3"/>
        <v>134.91</v>
      </c>
      <c r="I38" s="57"/>
    </row>
    <row r="39" spans="1:8" ht="21" customHeight="1">
      <c r="A39" s="16">
        <v>4</v>
      </c>
      <c r="B39" s="90" t="s">
        <v>52</v>
      </c>
      <c r="C39" s="91" t="s">
        <v>46</v>
      </c>
      <c r="D39" s="90" t="s">
        <v>53</v>
      </c>
      <c r="E39" s="93" t="s">
        <v>54</v>
      </c>
      <c r="F39" s="55">
        <v>67.67</v>
      </c>
      <c r="G39" s="55">
        <v>66.08</v>
      </c>
      <c r="H39" s="79">
        <f t="shared" si="3"/>
        <v>133.75</v>
      </c>
    </row>
    <row r="40" spans="1:8" ht="21" customHeight="1">
      <c r="A40" s="16">
        <v>5</v>
      </c>
      <c r="B40" s="93" t="s">
        <v>58</v>
      </c>
      <c r="C40" s="92" t="s">
        <v>5</v>
      </c>
      <c r="D40" s="93" t="s">
        <v>59</v>
      </c>
      <c r="E40" s="94" t="s">
        <v>60</v>
      </c>
      <c r="F40" s="55">
        <v>64.13</v>
      </c>
      <c r="G40" s="55">
        <v>66.88</v>
      </c>
      <c r="H40" s="79">
        <f t="shared" si="3"/>
        <v>131.01</v>
      </c>
    </row>
    <row r="41" spans="1:8" ht="21" customHeight="1">
      <c r="A41" s="16">
        <v>6</v>
      </c>
      <c r="B41" s="90" t="s">
        <v>55</v>
      </c>
      <c r="C41" s="92" t="s">
        <v>5</v>
      </c>
      <c r="D41" s="90" t="s">
        <v>56</v>
      </c>
      <c r="E41" s="95" t="s">
        <v>57</v>
      </c>
      <c r="F41" s="55">
        <v>63.46</v>
      </c>
      <c r="G41" s="55">
        <v>65.33</v>
      </c>
      <c r="H41" s="79">
        <f t="shared" si="3"/>
        <v>128.79</v>
      </c>
    </row>
    <row r="42" spans="1:8" ht="21" customHeight="1" thickBot="1">
      <c r="A42" s="44">
        <v>7</v>
      </c>
      <c r="B42" s="114" t="s">
        <v>64</v>
      </c>
      <c r="C42" s="190" t="s">
        <v>46</v>
      </c>
      <c r="D42" s="114" t="s">
        <v>65</v>
      </c>
      <c r="E42" s="121" t="s">
        <v>66</v>
      </c>
      <c r="F42" s="77">
        <v>63.92</v>
      </c>
      <c r="G42" s="77"/>
      <c r="H42" s="80">
        <f t="shared" si="3"/>
        <v>63.92</v>
      </c>
    </row>
    <row r="43" spans="1:13" ht="21" customHeight="1" thickBot="1">
      <c r="A43" s="36" t="s">
        <v>27</v>
      </c>
      <c r="F43" s="60"/>
      <c r="H43" s="57"/>
      <c r="K43" s="5"/>
      <c r="L43" s="3"/>
      <c r="M43" s="3"/>
    </row>
    <row r="44" spans="1:8" ht="21" customHeight="1">
      <c r="A44" s="12">
        <v>1</v>
      </c>
      <c r="B44" s="122" t="s">
        <v>77</v>
      </c>
      <c r="C44" s="123" t="s">
        <v>5</v>
      </c>
      <c r="D44" s="122" t="s">
        <v>78</v>
      </c>
      <c r="E44" s="122" t="s">
        <v>79</v>
      </c>
      <c r="F44" s="76">
        <v>66.96</v>
      </c>
      <c r="G44" s="76">
        <v>70.17</v>
      </c>
      <c r="H44" s="78">
        <f>SUM(F44:G44)</f>
        <v>137.13</v>
      </c>
    </row>
    <row r="45" spans="1:8" ht="21" customHeight="1">
      <c r="A45" s="16">
        <v>2</v>
      </c>
      <c r="B45" s="90" t="s">
        <v>74</v>
      </c>
      <c r="C45" s="91" t="s">
        <v>46</v>
      </c>
      <c r="D45" s="90" t="s">
        <v>75</v>
      </c>
      <c r="E45" s="107" t="s">
        <v>76</v>
      </c>
      <c r="F45" s="55">
        <v>65.63</v>
      </c>
      <c r="G45" s="55">
        <v>68.21</v>
      </c>
      <c r="H45" s="79">
        <f>SUM(F45:G45)</f>
        <v>133.83999999999997</v>
      </c>
    </row>
    <row r="46" spans="1:8" ht="21" customHeight="1">
      <c r="A46" s="16">
        <v>3</v>
      </c>
      <c r="B46" s="97" t="s">
        <v>71</v>
      </c>
      <c r="C46" s="92" t="s">
        <v>5</v>
      </c>
      <c r="D46" s="97" t="s">
        <v>72</v>
      </c>
      <c r="E46" s="97" t="s">
        <v>73</v>
      </c>
      <c r="F46" s="55">
        <v>66</v>
      </c>
      <c r="G46" s="55">
        <v>67.5</v>
      </c>
      <c r="H46" s="79">
        <f>SUM(F46:G46)</f>
        <v>133.5</v>
      </c>
    </row>
    <row r="47" spans="1:8" ht="21" customHeight="1">
      <c r="A47" s="16">
        <v>4</v>
      </c>
      <c r="B47" s="96" t="s">
        <v>67</v>
      </c>
      <c r="C47" s="92" t="s">
        <v>68</v>
      </c>
      <c r="D47" s="96" t="s">
        <v>69</v>
      </c>
      <c r="E47" s="98" t="s">
        <v>70</v>
      </c>
      <c r="F47" s="55">
        <v>63.79</v>
      </c>
      <c r="G47" s="55">
        <v>64.92</v>
      </c>
      <c r="H47" s="79">
        <f>SUM(F47:G47)</f>
        <v>128.71</v>
      </c>
    </row>
    <row r="48" spans="1:8" ht="21" customHeight="1" thickBot="1">
      <c r="A48" s="44">
        <v>5</v>
      </c>
      <c r="B48" s="124" t="s">
        <v>67</v>
      </c>
      <c r="C48" s="115" t="s">
        <v>68</v>
      </c>
      <c r="D48" s="125" t="s">
        <v>80</v>
      </c>
      <c r="E48" s="125" t="s">
        <v>70</v>
      </c>
      <c r="F48" s="77">
        <v>65.33</v>
      </c>
      <c r="G48" s="77">
        <v>63.29</v>
      </c>
      <c r="H48" s="80">
        <f>SUM(F48:G48)</f>
        <v>128.62</v>
      </c>
    </row>
    <row r="49" spans="1:7" ht="21" customHeight="1" thickBot="1">
      <c r="A49" s="36" t="s">
        <v>29</v>
      </c>
      <c r="B49" s="31"/>
      <c r="C49" s="31"/>
      <c r="D49" s="31"/>
      <c r="E49" s="31"/>
      <c r="F49" s="54"/>
      <c r="G49"/>
    </row>
    <row r="50" spans="1:8" ht="21" customHeight="1">
      <c r="A50" s="12">
        <v>1</v>
      </c>
      <c r="B50" s="112" t="s">
        <v>150</v>
      </c>
      <c r="C50" s="113" t="s">
        <v>46</v>
      </c>
      <c r="D50" s="112" t="s">
        <v>151</v>
      </c>
      <c r="E50" s="120" t="s">
        <v>152</v>
      </c>
      <c r="F50" s="76">
        <v>69.22</v>
      </c>
      <c r="G50" s="76">
        <v>67.34</v>
      </c>
      <c r="H50" s="78">
        <f aca="true" t="shared" si="4" ref="H50:H62">SUM(F50:G50)</f>
        <v>136.56</v>
      </c>
    </row>
    <row r="51" spans="1:8" ht="21" customHeight="1">
      <c r="A51" s="16">
        <v>2</v>
      </c>
      <c r="B51" s="90" t="s">
        <v>172</v>
      </c>
      <c r="C51" s="91" t="s">
        <v>46</v>
      </c>
      <c r="D51" s="90" t="s">
        <v>173</v>
      </c>
      <c r="E51" s="90" t="s">
        <v>174</v>
      </c>
      <c r="F51" s="55">
        <v>67.72</v>
      </c>
      <c r="G51" s="55">
        <v>66.35</v>
      </c>
      <c r="H51" s="79">
        <f t="shared" si="4"/>
        <v>134.07</v>
      </c>
    </row>
    <row r="52" spans="1:8" ht="21" customHeight="1">
      <c r="A52" s="16">
        <v>3</v>
      </c>
      <c r="B52" s="90" t="s">
        <v>64</v>
      </c>
      <c r="C52" s="91" t="s">
        <v>46</v>
      </c>
      <c r="D52" s="94" t="s">
        <v>156</v>
      </c>
      <c r="E52" s="93" t="s">
        <v>157</v>
      </c>
      <c r="F52" s="55">
        <v>65.44</v>
      </c>
      <c r="G52" s="55">
        <v>65.41</v>
      </c>
      <c r="H52" s="79">
        <f t="shared" si="4"/>
        <v>130.85</v>
      </c>
    </row>
    <row r="53" spans="1:8" ht="21" customHeight="1">
      <c r="A53" s="16">
        <v>4</v>
      </c>
      <c r="B53" s="90" t="s">
        <v>162</v>
      </c>
      <c r="C53" s="91" t="s">
        <v>46</v>
      </c>
      <c r="D53" s="90" t="s">
        <v>163</v>
      </c>
      <c r="E53" s="93" t="s">
        <v>164</v>
      </c>
      <c r="F53" s="55">
        <v>64.61</v>
      </c>
      <c r="G53" s="55">
        <v>65.36</v>
      </c>
      <c r="H53" s="79">
        <f t="shared" si="4"/>
        <v>129.97</v>
      </c>
    </row>
    <row r="54" spans="1:8" ht="21" customHeight="1">
      <c r="A54" s="16">
        <v>5</v>
      </c>
      <c r="B54" s="93" t="s">
        <v>148</v>
      </c>
      <c r="C54" s="92" t="s">
        <v>5</v>
      </c>
      <c r="D54" s="93" t="s">
        <v>149</v>
      </c>
      <c r="E54" s="94" t="s">
        <v>124</v>
      </c>
      <c r="F54" s="55">
        <v>64.94</v>
      </c>
      <c r="G54" s="55">
        <v>64.01</v>
      </c>
      <c r="H54" s="79">
        <f t="shared" si="4"/>
        <v>128.95</v>
      </c>
    </row>
    <row r="55" spans="1:8" ht="21" customHeight="1">
      <c r="A55" s="16">
        <v>6</v>
      </c>
      <c r="B55" s="94" t="s">
        <v>158</v>
      </c>
      <c r="C55" s="92" t="s">
        <v>5</v>
      </c>
      <c r="D55" s="39" t="s">
        <v>159</v>
      </c>
      <c r="E55" s="94" t="s">
        <v>160</v>
      </c>
      <c r="F55" s="55">
        <v>64.11</v>
      </c>
      <c r="G55" s="55">
        <v>64.28</v>
      </c>
      <c r="H55" s="79">
        <f t="shared" si="4"/>
        <v>128.39</v>
      </c>
    </row>
    <row r="56" spans="1:8" ht="21" customHeight="1">
      <c r="A56" s="16">
        <v>7</v>
      </c>
      <c r="B56" s="103" t="s">
        <v>165</v>
      </c>
      <c r="C56" s="92" t="s">
        <v>5</v>
      </c>
      <c r="D56" s="93" t="s">
        <v>166</v>
      </c>
      <c r="E56" s="95" t="s">
        <v>167</v>
      </c>
      <c r="F56" s="55">
        <v>65.5</v>
      </c>
      <c r="G56" s="55">
        <v>62.66</v>
      </c>
      <c r="H56" s="79">
        <f t="shared" si="4"/>
        <v>128.16</v>
      </c>
    </row>
    <row r="57" spans="1:8" ht="21" customHeight="1">
      <c r="A57" s="16">
        <v>8</v>
      </c>
      <c r="B57" s="90" t="s">
        <v>168</v>
      </c>
      <c r="C57" s="91" t="s">
        <v>46</v>
      </c>
      <c r="D57" s="90" t="s">
        <v>169</v>
      </c>
      <c r="E57" s="93" t="s">
        <v>76</v>
      </c>
      <c r="F57" s="55">
        <v>63.5</v>
      </c>
      <c r="G57" s="55">
        <v>64.28</v>
      </c>
      <c r="H57" s="79">
        <f t="shared" si="4"/>
        <v>127.78</v>
      </c>
    </row>
    <row r="58" spans="1:8" ht="21" customHeight="1">
      <c r="A58" s="16">
        <v>9</v>
      </c>
      <c r="B58" s="90" t="s">
        <v>145</v>
      </c>
      <c r="C58" s="91" t="s">
        <v>46</v>
      </c>
      <c r="D58" s="90" t="s">
        <v>146</v>
      </c>
      <c r="E58" s="93" t="s">
        <v>147</v>
      </c>
      <c r="F58" s="55">
        <v>65.5</v>
      </c>
      <c r="G58" s="55">
        <v>61.58</v>
      </c>
      <c r="H58" s="79">
        <f t="shared" si="4"/>
        <v>127.08</v>
      </c>
    </row>
    <row r="59" spans="1:8" ht="21" customHeight="1">
      <c r="A59" s="16">
        <v>10</v>
      </c>
      <c r="B59" s="94" t="s">
        <v>161</v>
      </c>
      <c r="C59" s="92" t="s">
        <v>5</v>
      </c>
      <c r="D59" s="100" t="s">
        <v>154</v>
      </c>
      <c r="E59" s="100" t="s">
        <v>155</v>
      </c>
      <c r="F59" s="55">
        <v>65.61</v>
      </c>
      <c r="G59" s="55">
        <v>61.08</v>
      </c>
      <c r="H59" s="79">
        <f t="shared" si="4"/>
        <v>126.69</v>
      </c>
    </row>
    <row r="60" spans="1:8" ht="21" customHeight="1">
      <c r="A60" s="16">
        <v>11</v>
      </c>
      <c r="B60" s="94" t="s">
        <v>153</v>
      </c>
      <c r="C60" s="92" t="s">
        <v>5</v>
      </c>
      <c r="D60" s="100" t="s">
        <v>154</v>
      </c>
      <c r="E60" s="100" t="s">
        <v>155</v>
      </c>
      <c r="F60" s="55">
        <v>63.28</v>
      </c>
      <c r="G60" s="55">
        <v>60.86</v>
      </c>
      <c r="H60" s="79">
        <f t="shared" si="4"/>
        <v>124.14</v>
      </c>
    </row>
    <row r="61" spans="1:8" ht="21" customHeight="1">
      <c r="A61" s="16">
        <v>12</v>
      </c>
      <c r="B61" s="90" t="s">
        <v>64</v>
      </c>
      <c r="C61" s="91" t="s">
        <v>46</v>
      </c>
      <c r="D61" s="90" t="s">
        <v>65</v>
      </c>
      <c r="E61" s="93" t="s">
        <v>66</v>
      </c>
      <c r="F61" s="55"/>
      <c r="G61" s="55">
        <v>69.01</v>
      </c>
      <c r="H61" s="79">
        <f t="shared" si="4"/>
        <v>69.01</v>
      </c>
    </row>
    <row r="62" spans="1:8" ht="21" customHeight="1" thickBot="1">
      <c r="A62" s="202"/>
      <c r="B62" s="215" t="s">
        <v>150</v>
      </c>
      <c r="C62" s="216" t="s">
        <v>46</v>
      </c>
      <c r="D62" s="215" t="s">
        <v>170</v>
      </c>
      <c r="E62" s="203" t="s">
        <v>171</v>
      </c>
      <c r="F62" s="206">
        <v>66.83</v>
      </c>
      <c r="G62" s="206">
        <v>68.02</v>
      </c>
      <c r="H62" s="207">
        <f t="shared" si="4"/>
        <v>134.85</v>
      </c>
    </row>
    <row r="63" ht="21" customHeight="1">
      <c r="A63" s="185"/>
    </row>
    <row r="64" spans="1:7" ht="21" customHeight="1" thickBot="1">
      <c r="A64" s="36" t="s">
        <v>30</v>
      </c>
      <c r="C64" s="43"/>
      <c r="F64"/>
      <c r="G64"/>
    </row>
    <row r="65" spans="1:8" ht="30" customHeight="1">
      <c r="A65" s="83">
        <v>1</v>
      </c>
      <c r="B65" s="112" t="s">
        <v>211</v>
      </c>
      <c r="C65" s="113" t="s">
        <v>46</v>
      </c>
      <c r="D65" s="112" t="s">
        <v>212</v>
      </c>
      <c r="E65" s="120" t="s">
        <v>213</v>
      </c>
      <c r="F65" s="82">
        <v>71.17</v>
      </c>
      <c r="G65" s="76">
        <v>70.86</v>
      </c>
      <c r="H65" s="78">
        <f aca="true" t="shared" si="5" ref="H65:H80">SUM(F65:G65)</f>
        <v>142.03</v>
      </c>
    </row>
    <row r="66" spans="1:8" ht="21" customHeight="1">
      <c r="A66" s="84">
        <v>2</v>
      </c>
      <c r="B66" s="106" t="s">
        <v>184</v>
      </c>
      <c r="C66" s="92" t="s">
        <v>5</v>
      </c>
      <c r="D66" s="100" t="s">
        <v>185</v>
      </c>
      <c r="E66" s="100" t="s">
        <v>186</v>
      </c>
      <c r="F66" s="56">
        <v>68.72</v>
      </c>
      <c r="G66" s="55">
        <v>68.29</v>
      </c>
      <c r="H66" s="79">
        <f t="shared" si="5"/>
        <v>137.01</v>
      </c>
    </row>
    <row r="67" spans="1:8" ht="21" customHeight="1">
      <c r="A67" s="84">
        <v>3</v>
      </c>
      <c r="B67" s="93" t="s">
        <v>196</v>
      </c>
      <c r="C67" s="105" t="s">
        <v>5</v>
      </c>
      <c r="D67" s="93" t="s">
        <v>197</v>
      </c>
      <c r="E67" s="94" t="s">
        <v>198</v>
      </c>
      <c r="F67" s="56">
        <v>65.61</v>
      </c>
      <c r="G67" s="55">
        <v>66.62</v>
      </c>
      <c r="H67" s="79">
        <f t="shared" si="5"/>
        <v>132.23000000000002</v>
      </c>
    </row>
    <row r="68" spans="1:8" ht="21" customHeight="1">
      <c r="A68" s="84">
        <v>4</v>
      </c>
      <c r="B68" s="104" t="s">
        <v>175</v>
      </c>
      <c r="C68" s="92" t="s">
        <v>5</v>
      </c>
      <c r="D68" s="37" t="s">
        <v>176</v>
      </c>
      <c r="E68" s="104" t="s">
        <v>177</v>
      </c>
      <c r="F68" s="56">
        <v>67.22</v>
      </c>
      <c r="G68" s="55">
        <v>63.65</v>
      </c>
      <c r="H68" s="79">
        <f t="shared" si="5"/>
        <v>130.87</v>
      </c>
    </row>
    <row r="69" spans="1:8" ht="21" customHeight="1">
      <c r="A69" s="84">
        <v>5</v>
      </c>
      <c r="B69" s="90" t="s">
        <v>205</v>
      </c>
      <c r="C69" s="91" t="s">
        <v>46</v>
      </c>
      <c r="D69" s="90" t="s">
        <v>206</v>
      </c>
      <c r="E69" s="93" t="s">
        <v>207</v>
      </c>
      <c r="F69" s="56">
        <v>66.17</v>
      </c>
      <c r="G69" s="55">
        <v>63.92</v>
      </c>
      <c r="H69" s="79">
        <f t="shared" si="5"/>
        <v>130.09</v>
      </c>
    </row>
    <row r="70" spans="1:8" ht="21" customHeight="1">
      <c r="A70" s="84">
        <v>6</v>
      </c>
      <c r="B70" s="101" t="s">
        <v>178</v>
      </c>
      <c r="C70" s="92" t="s">
        <v>5</v>
      </c>
      <c r="D70" s="94" t="s">
        <v>179</v>
      </c>
      <c r="E70" s="94" t="s">
        <v>180</v>
      </c>
      <c r="F70" s="56">
        <v>68.44</v>
      </c>
      <c r="G70" s="55">
        <v>60.99</v>
      </c>
      <c r="H70" s="79">
        <f t="shared" si="5"/>
        <v>129.43</v>
      </c>
    </row>
    <row r="71" spans="1:8" ht="21" customHeight="1">
      <c r="A71" s="84">
        <v>7</v>
      </c>
      <c r="B71" s="93" t="s">
        <v>214</v>
      </c>
      <c r="C71" s="92" t="s">
        <v>5</v>
      </c>
      <c r="D71" s="93" t="s">
        <v>215</v>
      </c>
      <c r="E71" s="94" t="s">
        <v>216</v>
      </c>
      <c r="F71" s="56">
        <v>65.39</v>
      </c>
      <c r="G71" s="55">
        <v>63.92</v>
      </c>
      <c r="H71" s="79">
        <f t="shared" si="5"/>
        <v>129.31</v>
      </c>
    </row>
    <row r="72" spans="1:8" ht="21" customHeight="1">
      <c r="A72" s="84">
        <v>8</v>
      </c>
      <c r="B72" s="90" t="s">
        <v>183</v>
      </c>
      <c r="C72" s="91" t="s">
        <v>46</v>
      </c>
      <c r="D72" s="90" t="s">
        <v>65</v>
      </c>
      <c r="E72" s="93" t="s">
        <v>66</v>
      </c>
      <c r="F72" s="56">
        <v>66.22</v>
      </c>
      <c r="G72" s="55">
        <v>62.3</v>
      </c>
      <c r="H72" s="79">
        <f t="shared" si="5"/>
        <v>128.51999999999998</v>
      </c>
    </row>
    <row r="73" spans="1:8" ht="21" customHeight="1">
      <c r="A73" s="84">
        <v>9</v>
      </c>
      <c r="B73" s="93" t="s">
        <v>202</v>
      </c>
      <c r="C73" s="92" t="s">
        <v>5</v>
      </c>
      <c r="D73" s="93" t="s">
        <v>203</v>
      </c>
      <c r="E73" s="94" t="s">
        <v>204</v>
      </c>
      <c r="F73" s="56">
        <v>64.56</v>
      </c>
      <c r="G73" s="55">
        <v>63.74</v>
      </c>
      <c r="H73" s="79">
        <f t="shared" si="5"/>
        <v>128.3</v>
      </c>
    </row>
    <row r="74" spans="1:8" ht="21" customHeight="1">
      <c r="A74" s="84">
        <v>10</v>
      </c>
      <c r="B74" s="93" t="s">
        <v>190</v>
      </c>
      <c r="C74" s="92" t="s">
        <v>5</v>
      </c>
      <c r="D74" s="38" t="s">
        <v>191</v>
      </c>
      <c r="E74" s="94" t="s">
        <v>192</v>
      </c>
      <c r="F74" s="56">
        <v>64.89</v>
      </c>
      <c r="G74" s="55">
        <v>62.75</v>
      </c>
      <c r="H74" s="79">
        <f t="shared" si="5"/>
        <v>127.64</v>
      </c>
    </row>
    <row r="75" spans="1:8" ht="21" customHeight="1">
      <c r="A75" s="84">
        <v>11</v>
      </c>
      <c r="B75" s="93" t="s">
        <v>217</v>
      </c>
      <c r="C75" s="92" t="s">
        <v>68</v>
      </c>
      <c r="D75" s="39" t="s">
        <v>218</v>
      </c>
      <c r="E75" s="93" t="s">
        <v>219</v>
      </c>
      <c r="F75" s="56">
        <v>65.11</v>
      </c>
      <c r="G75" s="55">
        <v>61.49</v>
      </c>
      <c r="H75" s="79">
        <f t="shared" si="5"/>
        <v>126.6</v>
      </c>
    </row>
    <row r="76" spans="1:8" ht="21" customHeight="1">
      <c r="A76" s="84">
        <v>12</v>
      </c>
      <c r="B76" s="97" t="s">
        <v>208</v>
      </c>
      <c r="C76" s="92" t="s">
        <v>5</v>
      </c>
      <c r="D76" s="97" t="s">
        <v>209</v>
      </c>
      <c r="E76" s="97" t="s">
        <v>210</v>
      </c>
      <c r="F76" s="56">
        <v>62.89</v>
      </c>
      <c r="G76" s="55">
        <v>63.06</v>
      </c>
      <c r="H76" s="79">
        <f t="shared" si="5"/>
        <v>125.95</v>
      </c>
    </row>
    <row r="77" spans="1:8" ht="21" customHeight="1">
      <c r="A77" s="84">
        <v>13</v>
      </c>
      <c r="B77" s="90" t="s">
        <v>199</v>
      </c>
      <c r="C77" s="91" t="s">
        <v>46</v>
      </c>
      <c r="D77" s="99" t="s">
        <v>200</v>
      </c>
      <c r="E77" s="93" t="s">
        <v>201</v>
      </c>
      <c r="F77" s="56">
        <v>63.61</v>
      </c>
      <c r="G77" s="55">
        <v>59.5</v>
      </c>
      <c r="H77" s="79">
        <f t="shared" si="5"/>
        <v>123.11</v>
      </c>
    </row>
    <row r="78" spans="1:8" ht="21" customHeight="1">
      <c r="A78" s="84">
        <v>14</v>
      </c>
      <c r="B78" s="101" t="s">
        <v>193</v>
      </c>
      <c r="C78" s="92" t="s">
        <v>5</v>
      </c>
      <c r="D78" s="94" t="s">
        <v>194</v>
      </c>
      <c r="E78" s="101" t="s">
        <v>195</v>
      </c>
      <c r="F78" s="56">
        <v>60.33</v>
      </c>
      <c r="G78" s="55">
        <v>60.9</v>
      </c>
      <c r="H78" s="79">
        <f t="shared" si="5"/>
        <v>121.22999999999999</v>
      </c>
    </row>
    <row r="79" spans="1:8" ht="21" customHeight="1">
      <c r="A79" s="84">
        <v>15</v>
      </c>
      <c r="B79" s="103" t="s">
        <v>181</v>
      </c>
      <c r="C79" s="92" t="s">
        <v>5</v>
      </c>
      <c r="D79" s="93" t="s">
        <v>182</v>
      </c>
      <c r="E79" s="95" t="s">
        <v>60</v>
      </c>
      <c r="F79" s="56">
        <v>58.08</v>
      </c>
      <c r="G79" s="55">
        <v>60.45</v>
      </c>
      <c r="H79" s="79">
        <f t="shared" si="5"/>
        <v>118.53</v>
      </c>
    </row>
    <row r="80" spans="1:8" ht="21" customHeight="1" thickBot="1">
      <c r="A80" s="218">
        <v>16</v>
      </c>
      <c r="B80" s="219" t="s">
        <v>187</v>
      </c>
      <c r="C80" s="115" t="s">
        <v>5</v>
      </c>
      <c r="D80" s="219" t="s">
        <v>188</v>
      </c>
      <c r="E80" s="219" t="s">
        <v>189</v>
      </c>
      <c r="F80" s="220">
        <v>64.56</v>
      </c>
      <c r="G80" s="77"/>
      <c r="H80" s="80">
        <f t="shared" si="5"/>
        <v>64.56</v>
      </c>
    </row>
  </sheetData>
  <sheetProtection/>
  <mergeCells count="8">
    <mergeCell ref="A1:H1"/>
    <mergeCell ref="D2:H2"/>
    <mergeCell ref="A4:A5"/>
    <mergeCell ref="B4:B5"/>
    <mergeCell ref="C4:C5"/>
    <mergeCell ref="D4:D5"/>
    <mergeCell ref="E4:E5"/>
    <mergeCell ref="A3:H3"/>
  </mergeCells>
  <printOptions/>
  <pageMargins left="0.11811023622047245" right="0.31496062992125984" top="0" bottom="0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1.00390625" style="1" customWidth="1"/>
    <col min="2" max="6" width="15.7109375" style="1" customWidth="1"/>
    <col min="7" max="7" width="12.00390625" style="194" customWidth="1"/>
    <col min="8" max="16384" width="9.140625" style="1" customWidth="1"/>
  </cols>
  <sheetData>
    <row r="1" spans="1:8" ht="20.25" customHeight="1">
      <c r="A1" s="255" t="s">
        <v>38</v>
      </c>
      <c r="B1" s="255"/>
      <c r="C1" s="255"/>
      <c r="D1" s="255"/>
      <c r="E1" s="255"/>
      <c r="F1" s="255"/>
      <c r="G1" s="41"/>
      <c r="H1" s="41"/>
    </row>
    <row r="2" spans="1:8" ht="20.25" customHeight="1">
      <c r="A2" s="255" t="s">
        <v>236</v>
      </c>
      <c r="B2" s="255"/>
      <c r="C2" s="255"/>
      <c r="D2" s="255"/>
      <c r="E2" s="255"/>
      <c r="F2" s="255"/>
      <c r="G2" s="41"/>
      <c r="H2" s="41"/>
    </row>
    <row r="4" spans="1:7" ht="30" customHeight="1">
      <c r="A4" s="186"/>
      <c r="B4" s="188" t="s">
        <v>238</v>
      </c>
      <c r="C4" s="188" t="s">
        <v>239</v>
      </c>
      <c r="D4" s="188" t="s">
        <v>240</v>
      </c>
      <c r="E4" s="188" t="s">
        <v>241</v>
      </c>
      <c r="F4" s="188" t="s">
        <v>242</v>
      </c>
      <c r="G4" s="188" t="s">
        <v>243</v>
      </c>
    </row>
    <row r="5" spans="1:7" ht="30" customHeight="1">
      <c r="A5" s="186"/>
      <c r="B5" s="191"/>
      <c r="C5" s="191"/>
      <c r="D5" s="191"/>
      <c r="E5" s="191"/>
      <c r="F5" s="191"/>
      <c r="G5" s="187"/>
    </row>
    <row r="6" spans="1:7" ht="30" customHeight="1">
      <c r="A6" s="187" t="s">
        <v>237</v>
      </c>
      <c r="B6" s="191">
        <v>136.77</v>
      </c>
      <c r="C6" s="191"/>
      <c r="D6" s="191">
        <v>137.55</v>
      </c>
      <c r="E6" s="191"/>
      <c r="F6" s="191">
        <v>142.03</v>
      </c>
      <c r="G6" s="187">
        <f>SUM(B6:F6)</f>
        <v>416.35</v>
      </c>
    </row>
    <row r="7" spans="1:7" ht="30" customHeight="1">
      <c r="A7" s="187" t="s">
        <v>5</v>
      </c>
      <c r="B7" s="191"/>
      <c r="C7" s="191">
        <v>136.94</v>
      </c>
      <c r="D7" s="191">
        <v>138.25</v>
      </c>
      <c r="E7" s="187"/>
      <c r="F7" s="191">
        <v>137.01</v>
      </c>
      <c r="G7" s="217">
        <f>SUM(B7:F7)</f>
        <v>412.2</v>
      </c>
    </row>
    <row r="8" spans="1:7" ht="30" customHeight="1">
      <c r="A8" s="187" t="s">
        <v>68</v>
      </c>
      <c r="B8" s="191">
        <v>136.14</v>
      </c>
      <c r="C8" s="191"/>
      <c r="D8" s="191"/>
      <c r="E8" s="191"/>
      <c r="F8" s="191"/>
      <c r="G8" s="187">
        <f>SUM(B8:F8)</f>
        <v>136.14</v>
      </c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65" customWidth="1"/>
    <col min="4" max="4" width="15.28125" style="1" customWidth="1"/>
    <col min="5" max="5" width="18.8515625" style="1" customWidth="1"/>
    <col min="6" max="7" width="6.7109375" style="1" customWidth="1"/>
    <col min="8" max="8" width="5.7109375" style="1" customWidth="1"/>
    <col min="9" max="10" width="6.7109375" style="1" customWidth="1"/>
    <col min="11" max="11" width="5.7109375" style="1" customWidth="1"/>
    <col min="12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19" width="6.7109375" style="1" customWidth="1"/>
    <col min="20" max="20" width="5.7109375" style="1" customWidth="1"/>
    <col min="21" max="21" width="6.421875" style="1" customWidth="1"/>
    <col min="22" max="16384" width="9.140625" style="1" customWidth="1"/>
  </cols>
  <sheetData>
    <row r="1" spans="1:19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  <c r="S1" s="5"/>
    </row>
    <row r="2" spans="1:20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O2" s="8" t="s">
        <v>10</v>
      </c>
      <c r="P2" s="86" t="s">
        <v>222</v>
      </c>
      <c r="Q2" s="8" t="s">
        <v>23</v>
      </c>
      <c r="R2" s="6"/>
      <c r="S2" s="6"/>
      <c r="T2" s="6"/>
    </row>
    <row r="3" spans="1:20" ht="18.75">
      <c r="A3" s="6"/>
      <c r="B3" s="6"/>
      <c r="C3" s="6"/>
      <c r="D3" s="6"/>
      <c r="E3" s="6"/>
      <c r="F3" s="6"/>
      <c r="G3" s="6"/>
      <c r="H3" s="6"/>
      <c r="I3" s="8"/>
      <c r="O3" s="8" t="s">
        <v>10</v>
      </c>
      <c r="P3" s="85" t="s">
        <v>6</v>
      </c>
      <c r="Q3" s="8" t="s">
        <v>220</v>
      </c>
      <c r="R3" s="6"/>
      <c r="S3" s="6"/>
      <c r="T3" s="6"/>
    </row>
    <row r="4" spans="1:20" ht="18.75">
      <c r="A4" s="6"/>
      <c r="B4" s="6"/>
      <c r="C4" s="8" t="s">
        <v>39</v>
      </c>
      <c r="D4" s="6"/>
      <c r="E4" s="6"/>
      <c r="F4" s="6"/>
      <c r="G4" s="6"/>
      <c r="H4" s="6"/>
      <c r="I4" s="8"/>
      <c r="O4" s="8" t="s">
        <v>10</v>
      </c>
      <c r="P4" s="85" t="s">
        <v>7</v>
      </c>
      <c r="Q4" s="8" t="s">
        <v>223</v>
      </c>
      <c r="R4" s="6"/>
      <c r="S4" s="6"/>
      <c r="T4" s="6"/>
    </row>
    <row r="5" spans="1:20" ht="18.75">
      <c r="A5" s="6"/>
      <c r="B5" s="6"/>
      <c r="C5" s="63"/>
      <c r="D5" s="6"/>
      <c r="E5" s="6"/>
      <c r="F5" s="6"/>
      <c r="G5" s="6"/>
      <c r="H5" s="6"/>
      <c r="I5" s="8"/>
      <c r="O5" s="8" t="s">
        <v>10</v>
      </c>
      <c r="P5" s="85" t="s">
        <v>3</v>
      </c>
      <c r="Q5" s="8" t="s">
        <v>224</v>
      </c>
      <c r="R5" s="6"/>
      <c r="S5" s="6"/>
      <c r="T5" s="6"/>
    </row>
    <row r="6" spans="1:20" ht="18.75">
      <c r="A6" s="6"/>
      <c r="B6" s="6"/>
      <c r="C6" s="63"/>
      <c r="D6" s="6"/>
      <c r="E6" s="6"/>
      <c r="F6" s="6"/>
      <c r="G6" s="6"/>
      <c r="H6" s="6"/>
      <c r="I6" s="8"/>
      <c r="O6" s="8" t="s">
        <v>10</v>
      </c>
      <c r="P6" s="86" t="s">
        <v>32</v>
      </c>
      <c r="Q6" s="8" t="s">
        <v>33</v>
      </c>
      <c r="R6" s="6"/>
      <c r="S6" s="6"/>
      <c r="T6" s="6"/>
    </row>
    <row r="7" spans="1:19" ht="16.5" thickBot="1">
      <c r="A7" s="6"/>
      <c r="B7" s="6"/>
      <c r="C7" s="63"/>
      <c r="D7" s="6"/>
      <c r="E7" s="6"/>
      <c r="F7" s="6"/>
      <c r="G7" s="6"/>
      <c r="H7" s="6"/>
      <c r="I7" s="8"/>
      <c r="P7" s="5"/>
      <c r="R7" s="5"/>
      <c r="S7" s="5"/>
    </row>
    <row r="8" spans="1:23" ht="16.5" customHeight="1" thickBot="1">
      <c r="A8" s="236" t="s">
        <v>11</v>
      </c>
      <c r="B8" s="238" t="s">
        <v>1</v>
      </c>
      <c r="C8" s="253" t="s">
        <v>4</v>
      </c>
      <c r="D8" s="242" t="s">
        <v>0</v>
      </c>
      <c r="E8" s="244" t="s">
        <v>2</v>
      </c>
      <c r="F8" s="246" t="s">
        <v>21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135"/>
      <c r="U8" s="32"/>
      <c r="V8" s="244" t="s">
        <v>9</v>
      </c>
      <c r="W8" s="251" t="s">
        <v>8</v>
      </c>
    </row>
    <row r="9" spans="1:23" ht="19.5" customHeight="1" thickBot="1">
      <c r="A9" s="237"/>
      <c r="B9" s="239"/>
      <c r="C9" s="254"/>
      <c r="D9" s="243"/>
      <c r="E9" s="245"/>
      <c r="F9" s="10" t="s">
        <v>222</v>
      </c>
      <c r="G9" s="11" t="s">
        <v>8</v>
      </c>
      <c r="H9" s="22" t="s">
        <v>12</v>
      </c>
      <c r="I9" s="10" t="s">
        <v>6</v>
      </c>
      <c r="J9" s="11" t="s">
        <v>8</v>
      </c>
      <c r="K9" s="22" t="s">
        <v>12</v>
      </c>
      <c r="L9" s="10" t="s">
        <v>7</v>
      </c>
      <c r="M9" s="11" t="s">
        <v>8</v>
      </c>
      <c r="N9" s="22" t="s">
        <v>12</v>
      </c>
      <c r="O9" s="11" t="s">
        <v>3</v>
      </c>
      <c r="P9" s="11" t="s">
        <v>8</v>
      </c>
      <c r="Q9" s="22" t="s">
        <v>12</v>
      </c>
      <c r="R9" s="11" t="s">
        <v>32</v>
      </c>
      <c r="S9" s="11" t="s">
        <v>8</v>
      </c>
      <c r="T9" s="22" t="s">
        <v>12</v>
      </c>
      <c r="U9" s="134" t="s">
        <v>22</v>
      </c>
      <c r="V9" s="245"/>
      <c r="W9" s="252"/>
    </row>
    <row r="10" spans="1:23" ht="16.5" thickBot="1">
      <c r="A10" s="36" t="s">
        <v>40</v>
      </c>
      <c r="B10" s="5"/>
      <c r="C10" s="6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2.5" customHeight="1">
      <c r="A11" s="12">
        <v>1</v>
      </c>
      <c r="B11" s="122" t="s">
        <v>77</v>
      </c>
      <c r="C11" s="123" t="s">
        <v>5</v>
      </c>
      <c r="D11" s="122" t="s">
        <v>87</v>
      </c>
      <c r="E11" s="126" t="s">
        <v>88</v>
      </c>
      <c r="F11" s="138">
        <v>260.5</v>
      </c>
      <c r="G11" s="131">
        <f aca="true" t="shared" si="0" ref="G11:G17">PRODUCT(F11*100/380)</f>
        <v>68.55263157894737</v>
      </c>
      <c r="H11" s="144">
        <v>1</v>
      </c>
      <c r="I11" s="150">
        <v>251</v>
      </c>
      <c r="J11" s="131">
        <f aca="true" t="shared" si="1" ref="J11:J17">PRODUCT(I11*100/380)</f>
        <v>66.05263157894737</v>
      </c>
      <c r="K11" s="151">
        <v>3</v>
      </c>
      <c r="L11" s="147">
        <v>243.5</v>
      </c>
      <c r="M11" s="131">
        <f aca="true" t="shared" si="2" ref="M11:M17">PRODUCT(L11*100/380)</f>
        <v>64.07894736842105</v>
      </c>
      <c r="N11" s="156">
        <v>3</v>
      </c>
      <c r="O11" s="138">
        <v>249.5</v>
      </c>
      <c r="P11" s="131">
        <f aca="true" t="shared" si="3" ref="P11:P17">PRODUCT(O11*100/380)</f>
        <v>65.65789473684211</v>
      </c>
      <c r="Q11" s="139">
        <v>1</v>
      </c>
      <c r="R11" s="159">
        <v>257.5</v>
      </c>
      <c r="S11" s="131">
        <f aca="true" t="shared" si="4" ref="S11:S17">PRODUCT(R11*100/380)</f>
        <v>67.76315789473684</v>
      </c>
      <c r="T11" s="139">
        <v>2</v>
      </c>
      <c r="U11" s="13"/>
      <c r="V11" s="14">
        <f aca="true" t="shared" si="5" ref="V11:V17">SUM(I11+L11+O11+F11+R11-U11)</f>
        <v>1262</v>
      </c>
      <c r="W11" s="15">
        <f aca="true" t="shared" si="6" ref="W11:W17">PRODUCT(V11/5*100/380)</f>
        <v>66.42105263157895</v>
      </c>
    </row>
    <row r="12" spans="1:23" ht="22.5" customHeight="1">
      <c r="A12" s="16">
        <v>2</v>
      </c>
      <c r="B12" s="90" t="s">
        <v>89</v>
      </c>
      <c r="C12" s="91" t="s">
        <v>46</v>
      </c>
      <c r="D12" s="99" t="s">
        <v>90</v>
      </c>
      <c r="E12" s="136" t="s">
        <v>89</v>
      </c>
      <c r="F12" s="140">
        <v>250.5</v>
      </c>
      <c r="G12" s="88">
        <f t="shared" si="0"/>
        <v>65.92105263157895</v>
      </c>
      <c r="H12" s="145">
        <v>3</v>
      </c>
      <c r="I12" s="152">
        <v>253</v>
      </c>
      <c r="J12" s="88">
        <f t="shared" si="1"/>
        <v>66.57894736842105</v>
      </c>
      <c r="K12" s="153">
        <v>2</v>
      </c>
      <c r="L12" s="148">
        <v>245.5</v>
      </c>
      <c r="M12" s="88">
        <f t="shared" si="2"/>
        <v>64.60526315789474</v>
      </c>
      <c r="N12" s="157">
        <v>2</v>
      </c>
      <c r="O12" s="140">
        <v>246.5</v>
      </c>
      <c r="P12" s="88">
        <f t="shared" si="3"/>
        <v>64.86842105263158</v>
      </c>
      <c r="Q12" s="141">
        <v>4</v>
      </c>
      <c r="R12" s="160">
        <v>266</v>
      </c>
      <c r="S12" s="88">
        <f t="shared" si="4"/>
        <v>70</v>
      </c>
      <c r="T12" s="141">
        <v>1</v>
      </c>
      <c r="U12" s="18"/>
      <c r="V12" s="19">
        <f t="shared" si="5"/>
        <v>1261.5</v>
      </c>
      <c r="W12" s="20">
        <f t="shared" si="6"/>
        <v>66.39473684210526</v>
      </c>
    </row>
    <row r="13" spans="1:23" ht="22.5" customHeight="1">
      <c r="A13" s="16">
        <v>3</v>
      </c>
      <c r="B13" s="90" t="s">
        <v>84</v>
      </c>
      <c r="C13" s="91" t="s">
        <v>46</v>
      </c>
      <c r="D13" s="99" t="s">
        <v>85</v>
      </c>
      <c r="E13" s="117" t="s">
        <v>86</v>
      </c>
      <c r="F13" s="140">
        <v>240.5</v>
      </c>
      <c r="G13" s="88">
        <f t="shared" si="0"/>
        <v>63.28947368421053</v>
      </c>
      <c r="H13" s="145">
        <v>5</v>
      </c>
      <c r="I13" s="152">
        <v>253.5</v>
      </c>
      <c r="J13" s="88">
        <f t="shared" si="1"/>
        <v>66.71052631578948</v>
      </c>
      <c r="K13" s="153">
        <v>1</v>
      </c>
      <c r="L13" s="148">
        <v>247.5</v>
      </c>
      <c r="M13" s="88">
        <f t="shared" si="2"/>
        <v>65.13157894736842</v>
      </c>
      <c r="N13" s="157">
        <v>1</v>
      </c>
      <c r="O13" s="140">
        <v>249.5</v>
      </c>
      <c r="P13" s="88">
        <f t="shared" si="3"/>
        <v>65.65789473684211</v>
      </c>
      <c r="Q13" s="141">
        <v>1</v>
      </c>
      <c r="R13" s="160">
        <v>250.5</v>
      </c>
      <c r="S13" s="88">
        <f t="shared" si="4"/>
        <v>65.92105263157895</v>
      </c>
      <c r="T13" s="141">
        <v>4</v>
      </c>
      <c r="U13" s="18"/>
      <c r="V13" s="19">
        <f t="shared" si="5"/>
        <v>1241.5</v>
      </c>
      <c r="W13" s="20">
        <f t="shared" si="6"/>
        <v>65.34210526315789</v>
      </c>
    </row>
    <row r="14" spans="1:23" ht="22.5" customHeight="1">
      <c r="A14" s="16">
        <v>4</v>
      </c>
      <c r="B14" s="93" t="s">
        <v>81</v>
      </c>
      <c r="C14" s="92" t="s">
        <v>68</v>
      </c>
      <c r="D14" s="39" t="s">
        <v>82</v>
      </c>
      <c r="E14" s="118" t="s">
        <v>83</v>
      </c>
      <c r="F14" s="140">
        <v>252</v>
      </c>
      <c r="G14" s="88">
        <f t="shared" si="0"/>
        <v>66.3157894736842</v>
      </c>
      <c r="H14" s="145">
        <v>2</v>
      </c>
      <c r="I14" s="152">
        <v>249</v>
      </c>
      <c r="J14" s="88">
        <f t="shared" si="1"/>
        <v>65.52631578947368</v>
      </c>
      <c r="K14" s="153">
        <v>4</v>
      </c>
      <c r="L14" s="148">
        <v>237.5</v>
      </c>
      <c r="M14" s="88">
        <f t="shared" si="2"/>
        <v>62.5</v>
      </c>
      <c r="N14" s="157">
        <v>5</v>
      </c>
      <c r="O14" s="140">
        <v>248</v>
      </c>
      <c r="P14" s="88">
        <f t="shared" si="3"/>
        <v>65.26315789473684</v>
      </c>
      <c r="Q14" s="141">
        <v>3</v>
      </c>
      <c r="R14" s="160">
        <v>252.5</v>
      </c>
      <c r="S14" s="88">
        <f t="shared" si="4"/>
        <v>66.44736842105263</v>
      </c>
      <c r="T14" s="141">
        <v>3</v>
      </c>
      <c r="U14" s="18"/>
      <c r="V14" s="19">
        <f t="shared" si="5"/>
        <v>1239</v>
      </c>
      <c r="W14" s="20">
        <f t="shared" si="6"/>
        <v>65.21052631578948</v>
      </c>
    </row>
    <row r="15" spans="1:23" ht="22.5" customHeight="1">
      <c r="A15" s="16">
        <v>5</v>
      </c>
      <c r="B15" s="97" t="s">
        <v>94</v>
      </c>
      <c r="C15" s="92" t="s">
        <v>5</v>
      </c>
      <c r="D15" s="97" t="s">
        <v>95</v>
      </c>
      <c r="E15" s="127" t="s">
        <v>96</v>
      </c>
      <c r="F15" s="140">
        <v>247</v>
      </c>
      <c r="G15" s="88">
        <f t="shared" si="0"/>
        <v>65</v>
      </c>
      <c r="H15" s="145">
        <v>4</v>
      </c>
      <c r="I15" s="152">
        <v>248.5</v>
      </c>
      <c r="J15" s="88">
        <f t="shared" si="1"/>
        <v>65.39473684210526</v>
      </c>
      <c r="K15" s="153">
        <v>5</v>
      </c>
      <c r="L15" s="148">
        <v>243</v>
      </c>
      <c r="M15" s="88">
        <f t="shared" si="2"/>
        <v>63.94736842105263</v>
      </c>
      <c r="N15" s="157">
        <v>4</v>
      </c>
      <c r="O15" s="140">
        <v>242.5</v>
      </c>
      <c r="P15" s="88">
        <f t="shared" si="3"/>
        <v>63.81578947368421</v>
      </c>
      <c r="Q15" s="141">
        <v>5</v>
      </c>
      <c r="R15" s="160">
        <v>248</v>
      </c>
      <c r="S15" s="88">
        <f t="shared" si="4"/>
        <v>65.26315789473684</v>
      </c>
      <c r="T15" s="141">
        <v>5</v>
      </c>
      <c r="U15" s="18"/>
      <c r="V15" s="19">
        <f t="shared" si="5"/>
        <v>1229</v>
      </c>
      <c r="W15" s="20">
        <f t="shared" si="6"/>
        <v>64.6842105263158</v>
      </c>
    </row>
    <row r="16" spans="1:23" ht="22.5" customHeight="1">
      <c r="A16" s="16">
        <v>6</v>
      </c>
      <c r="B16" s="93" t="s">
        <v>91</v>
      </c>
      <c r="C16" s="92" t="s">
        <v>5</v>
      </c>
      <c r="D16" s="93" t="s">
        <v>92</v>
      </c>
      <c r="E16" s="118" t="s">
        <v>93</v>
      </c>
      <c r="F16" s="140">
        <v>235.5</v>
      </c>
      <c r="G16" s="88">
        <f t="shared" si="0"/>
        <v>61.973684210526315</v>
      </c>
      <c r="H16" s="145">
        <v>6</v>
      </c>
      <c r="I16" s="152">
        <v>242.5</v>
      </c>
      <c r="J16" s="88">
        <f t="shared" si="1"/>
        <v>63.81578947368421</v>
      </c>
      <c r="K16" s="153">
        <v>6</v>
      </c>
      <c r="L16" s="148">
        <v>234</v>
      </c>
      <c r="M16" s="88">
        <f t="shared" si="2"/>
        <v>61.578947368421055</v>
      </c>
      <c r="N16" s="157">
        <v>6</v>
      </c>
      <c r="O16" s="140">
        <v>232</v>
      </c>
      <c r="P16" s="88">
        <f t="shared" si="3"/>
        <v>61.05263157894737</v>
      </c>
      <c r="Q16" s="141">
        <v>7</v>
      </c>
      <c r="R16" s="160">
        <v>248</v>
      </c>
      <c r="S16" s="88">
        <f t="shared" si="4"/>
        <v>65.26315789473684</v>
      </c>
      <c r="T16" s="141">
        <v>6</v>
      </c>
      <c r="U16" s="18"/>
      <c r="V16" s="19">
        <f t="shared" si="5"/>
        <v>1192</v>
      </c>
      <c r="W16" s="20">
        <f t="shared" si="6"/>
        <v>62.73684210526316</v>
      </c>
    </row>
    <row r="17" spans="1:23" ht="22.5" customHeight="1" thickBot="1">
      <c r="A17" s="44">
        <v>7</v>
      </c>
      <c r="B17" s="121" t="s">
        <v>97</v>
      </c>
      <c r="C17" s="115" t="s">
        <v>68</v>
      </c>
      <c r="D17" s="45" t="s">
        <v>98</v>
      </c>
      <c r="E17" s="137" t="s">
        <v>99</v>
      </c>
      <c r="F17" s="142">
        <v>232</v>
      </c>
      <c r="G17" s="133">
        <f t="shared" si="0"/>
        <v>61.05263157894737</v>
      </c>
      <c r="H17" s="146">
        <v>7</v>
      </c>
      <c r="I17" s="154">
        <v>234.5</v>
      </c>
      <c r="J17" s="133">
        <f t="shared" si="1"/>
        <v>61.71052631578947</v>
      </c>
      <c r="K17" s="155">
        <v>7</v>
      </c>
      <c r="L17" s="149">
        <v>234</v>
      </c>
      <c r="M17" s="133">
        <f t="shared" si="2"/>
        <v>61.578947368421055</v>
      </c>
      <c r="N17" s="158">
        <v>7</v>
      </c>
      <c r="O17" s="142">
        <v>236.5</v>
      </c>
      <c r="P17" s="133">
        <f t="shared" si="3"/>
        <v>62.23684210526316</v>
      </c>
      <c r="Q17" s="143">
        <v>6</v>
      </c>
      <c r="R17" s="161">
        <v>234.5</v>
      </c>
      <c r="S17" s="133">
        <f t="shared" si="4"/>
        <v>61.71052631578947</v>
      </c>
      <c r="T17" s="143">
        <v>7</v>
      </c>
      <c r="U17" s="48"/>
      <c r="V17" s="46">
        <f t="shared" si="5"/>
        <v>1171.5</v>
      </c>
      <c r="W17" s="47">
        <f t="shared" si="6"/>
        <v>61.6578947368421</v>
      </c>
    </row>
    <row r="18" spans="1:9" ht="45" customHeight="1">
      <c r="A18" s="35" t="s">
        <v>36</v>
      </c>
      <c r="I18" s="35" t="s">
        <v>37</v>
      </c>
    </row>
    <row r="19" ht="21" customHeight="1"/>
    <row r="20" ht="21" customHeight="1"/>
    <row r="24" spans="2:5" ht="15">
      <c r="B24" s="5"/>
      <c r="C24" s="5"/>
      <c r="D24" s="5"/>
      <c r="E24" s="5"/>
    </row>
    <row r="25" spans="2:5" ht="15">
      <c r="B25" s="5"/>
      <c r="C25" s="5"/>
      <c r="D25" s="5"/>
      <c r="E25" s="5"/>
    </row>
    <row r="26" spans="2:5" ht="15">
      <c r="B26" s="5"/>
      <c r="C26" s="5"/>
      <c r="D26" s="5"/>
      <c r="E26" s="5"/>
    </row>
    <row r="27" spans="2:5" ht="15">
      <c r="B27" s="5"/>
      <c r="C27" s="5"/>
      <c r="D27" s="5"/>
      <c r="E27" s="5"/>
    </row>
    <row r="28" ht="12.75">
      <c r="C28" s="1"/>
    </row>
    <row r="29" ht="12.75">
      <c r="C29" s="1"/>
    </row>
    <row r="30" ht="12.75">
      <c r="C30" s="1"/>
    </row>
    <row r="31" ht="21" customHeight="1">
      <c r="C31" s="1"/>
    </row>
  </sheetData>
  <sheetProtection/>
  <mergeCells count="10">
    <mergeCell ref="V8:V9"/>
    <mergeCell ref="W8:W9"/>
    <mergeCell ref="A1:N1"/>
    <mergeCell ref="D2:H2"/>
    <mergeCell ref="A8:A9"/>
    <mergeCell ref="B8:B9"/>
    <mergeCell ref="C8:C9"/>
    <mergeCell ref="D8:D9"/>
    <mergeCell ref="E8:E9"/>
    <mergeCell ref="F8:S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65" customWidth="1"/>
    <col min="4" max="4" width="15.28125" style="1" customWidth="1"/>
    <col min="5" max="5" width="18.8515625" style="1" customWidth="1"/>
    <col min="6" max="7" width="6.7109375" style="1" customWidth="1"/>
    <col min="8" max="8" width="5.7109375" style="1" customWidth="1"/>
    <col min="9" max="10" width="6.7109375" style="1" customWidth="1"/>
    <col min="11" max="11" width="5.7109375" style="1" customWidth="1"/>
    <col min="12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19" width="6.7109375" style="1" customWidth="1"/>
    <col min="20" max="20" width="5.7109375" style="1" customWidth="1"/>
    <col min="21" max="21" width="6.421875" style="1" customWidth="1"/>
    <col min="22" max="16384" width="9.140625" style="1" customWidth="1"/>
  </cols>
  <sheetData>
    <row r="1" spans="1:19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  <c r="S1" s="5"/>
    </row>
    <row r="2" spans="1:20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O2" s="8" t="s">
        <v>10</v>
      </c>
      <c r="P2" s="173" t="s">
        <v>222</v>
      </c>
      <c r="Q2" s="8" t="s">
        <v>31</v>
      </c>
      <c r="R2" s="6"/>
      <c r="S2" s="6"/>
      <c r="T2" s="6"/>
    </row>
    <row r="3" spans="1:20" ht="18.75">
      <c r="A3" s="6"/>
      <c r="B3" s="6"/>
      <c r="C3" s="6"/>
      <c r="D3" s="6"/>
      <c r="E3" s="6"/>
      <c r="F3" s="6"/>
      <c r="G3" s="6"/>
      <c r="H3" s="6"/>
      <c r="I3" s="8"/>
      <c r="J3" s="8"/>
      <c r="K3" s="6"/>
      <c r="O3" s="8" t="s">
        <v>10</v>
      </c>
      <c r="P3" s="173" t="s">
        <v>6</v>
      </c>
      <c r="Q3" s="8" t="s">
        <v>220</v>
      </c>
      <c r="R3" s="6"/>
      <c r="S3" s="6"/>
      <c r="T3" s="6"/>
    </row>
    <row r="4" spans="1:20" ht="18.75">
      <c r="A4" s="6"/>
      <c r="B4" s="6"/>
      <c r="C4" s="8" t="s">
        <v>39</v>
      </c>
      <c r="D4" s="6"/>
      <c r="E4" s="6"/>
      <c r="F4" s="6"/>
      <c r="G4" s="6"/>
      <c r="H4" s="6"/>
      <c r="I4" s="8"/>
      <c r="K4" s="6"/>
      <c r="O4" s="8" t="s">
        <v>10</v>
      </c>
      <c r="P4" s="173" t="s">
        <v>7</v>
      </c>
      <c r="Q4" s="8" t="s">
        <v>223</v>
      </c>
      <c r="R4" s="6"/>
      <c r="S4" s="6"/>
      <c r="T4" s="6"/>
    </row>
    <row r="5" spans="1:20" ht="18.75">
      <c r="A5" s="6"/>
      <c r="B5" s="6"/>
      <c r="C5" s="63"/>
      <c r="D5" s="6"/>
      <c r="E5" s="6"/>
      <c r="F5" s="6"/>
      <c r="G5" s="6"/>
      <c r="H5" s="6"/>
      <c r="I5" s="8"/>
      <c r="J5" s="8"/>
      <c r="K5" s="6"/>
      <c r="O5" s="8" t="s">
        <v>10</v>
      </c>
      <c r="P5" s="173" t="s">
        <v>3</v>
      </c>
      <c r="Q5" s="8" t="s">
        <v>224</v>
      </c>
      <c r="R5" s="6"/>
      <c r="S5" s="6"/>
      <c r="T5" s="6"/>
    </row>
    <row r="6" spans="1:20" ht="18.75">
      <c r="A6" s="6"/>
      <c r="B6" s="6"/>
      <c r="C6" s="63"/>
      <c r="D6" s="6"/>
      <c r="E6" s="6"/>
      <c r="F6" s="6"/>
      <c r="G6" s="6"/>
      <c r="H6" s="6"/>
      <c r="I6" s="8"/>
      <c r="K6" s="6"/>
      <c r="O6" s="8" t="s">
        <v>10</v>
      </c>
      <c r="P6" s="173" t="s">
        <v>32</v>
      </c>
      <c r="Q6" s="8" t="s">
        <v>33</v>
      </c>
      <c r="R6" s="6"/>
      <c r="S6" s="6"/>
      <c r="T6" s="6"/>
    </row>
    <row r="7" spans="1:19" ht="16.5" thickBot="1">
      <c r="A7" s="6"/>
      <c r="B7" s="6"/>
      <c r="C7" s="63"/>
      <c r="D7" s="6"/>
      <c r="E7" s="6"/>
      <c r="F7" s="6"/>
      <c r="G7" s="6"/>
      <c r="H7" s="6"/>
      <c r="I7" s="8"/>
      <c r="K7" s="6"/>
      <c r="P7" s="5"/>
      <c r="R7" s="5"/>
      <c r="S7" s="5"/>
    </row>
    <row r="8" spans="1:23" ht="16.5" customHeight="1" thickBot="1">
      <c r="A8" s="236" t="s">
        <v>11</v>
      </c>
      <c r="B8" s="238" t="s">
        <v>1</v>
      </c>
      <c r="C8" s="253" t="s">
        <v>4</v>
      </c>
      <c r="D8" s="242" t="s">
        <v>0</v>
      </c>
      <c r="E8" s="244" t="s">
        <v>2</v>
      </c>
      <c r="F8" s="246" t="s">
        <v>21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135"/>
      <c r="U8" s="32"/>
      <c r="V8" s="244" t="s">
        <v>9</v>
      </c>
      <c r="W8" s="251" t="s">
        <v>8</v>
      </c>
    </row>
    <row r="9" spans="1:23" ht="19.5" customHeight="1" thickBot="1">
      <c r="A9" s="237"/>
      <c r="B9" s="239"/>
      <c r="C9" s="254"/>
      <c r="D9" s="243"/>
      <c r="E9" s="245"/>
      <c r="F9" s="10" t="s">
        <v>222</v>
      </c>
      <c r="G9" s="11" t="s">
        <v>8</v>
      </c>
      <c r="H9" s="22" t="s">
        <v>12</v>
      </c>
      <c r="I9" s="10" t="s">
        <v>6</v>
      </c>
      <c r="J9" s="11" t="s">
        <v>8</v>
      </c>
      <c r="K9" s="22" t="s">
        <v>12</v>
      </c>
      <c r="L9" s="10" t="s">
        <v>7</v>
      </c>
      <c r="M9" s="11" t="s">
        <v>8</v>
      </c>
      <c r="N9" s="22" t="s">
        <v>12</v>
      </c>
      <c r="O9" s="11" t="s">
        <v>3</v>
      </c>
      <c r="P9" s="11" t="s">
        <v>8</v>
      </c>
      <c r="Q9" s="22" t="s">
        <v>12</v>
      </c>
      <c r="R9" s="11" t="s">
        <v>32</v>
      </c>
      <c r="S9" s="11" t="s">
        <v>8</v>
      </c>
      <c r="T9" s="22" t="s">
        <v>12</v>
      </c>
      <c r="U9" s="134" t="s">
        <v>22</v>
      </c>
      <c r="V9" s="245"/>
      <c r="W9" s="252"/>
    </row>
    <row r="10" spans="1:23" ht="16.5" thickBot="1">
      <c r="A10" s="36" t="s">
        <v>232</v>
      </c>
      <c r="B10" s="5"/>
      <c r="C10" s="6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2.5" customHeight="1">
      <c r="A11" s="12">
        <v>1</v>
      </c>
      <c r="B11" s="120" t="s">
        <v>81</v>
      </c>
      <c r="C11" s="123" t="s">
        <v>68</v>
      </c>
      <c r="D11" s="49" t="s">
        <v>82</v>
      </c>
      <c r="E11" s="167" t="s">
        <v>83</v>
      </c>
      <c r="F11" s="138">
        <v>273</v>
      </c>
      <c r="G11" s="131">
        <f aca="true" t="shared" si="0" ref="G11:G17">PRODUCT(F11*100/400)</f>
        <v>68.25</v>
      </c>
      <c r="H11" s="144">
        <v>4</v>
      </c>
      <c r="I11" s="150">
        <v>284</v>
      </c>
      <c r="J11" s="131">
        <f aca="true" t="shared" si="1" ref="J11:J17">PRODUCT(I11*100/400)</f>
        <v>71</v>
      </c>
      <c r="K11" s="156">
        <v>2</v>
      </c>
      <c r="L11" s="150">
        <v>270.5</v>
      </c>
      <c r="M11" s="131">
        <f aca="true" t="shared" si="2" ref="M11:M17">PRODUCT(L11*100/400)</f>
        <v>67.625</v>
      </c>
      <c r="N11" s="151">
        <v>3</v>
      </c>
      <c r="O11" s="168">
        <v>288</v>
      </c>
      <c r="P11" s="131">
        <f aca="true" t="shared" si="3" ref="P11:P17">PRODUCT(O11*100/400)</f>
        <v>72</v>
      </c>
      <c r="Q11" s="139">
        <v>1</v>
      </c>
      <c r="R11" s="168">
        <v>303</v>
      </c>
      <c r="S11" s="131">
        <f aca="true" t="shared" si="4" ref="S11:S17">PRODUCT(R11*100/400)</f>
        <v>75.75</v>
      </c>
      <c r="T11" s="139">
        <v>1</v>
      </c>
      <c r="U11" s="13"/>
      <c r="V11" s="14">
        <f aca="true" t="shared" si="5" ref="V11:V17">SUM(I11+L11+O11+F11+R11)</f>
        <v>1418.5</v>
      </c>
      <c r="W11" s="15">
        <f aca="true" t="shared" si="6" ref="W11:W17">PRODUCT(V11/5*100/400)</f>
        <v>70.925</v>
      </c>
    </row>
    <row r="12" spans="1:23" ht="22.5" customHeight="1">
      <c r="A12" s="16">
        <v>2</v>
      </c>
      <c r="B12" s="90" t="s">
        <v>89</v>
      </c>
      <c r="C12" s="91" t="s">
        <v>46</v>
      </c>
      <c r="D12" s="99" t="s">
        <v>90</v>
      </c>
      <c r="E12" s="136" t="s">
        <v>89</v>
      </c>
      <c r="F12" s="140">
        <v>280.5</v>
      </c>
      <c r="G12" s="88">
        <f t="shared" si="0"/>
        <v>70.125</v>
      </c>
      <c r="H12" s="145">
        <v>1</v>
      </c>
      <c r="I12" s="152">
        <v>288</v>
      </c>
      <c r="J12" s="88">
        <f t="shared" si="1"/>
        <v>72</v>
      </c>
      <c r="K12" s="157">
        <v>1</v>
      </c>
      <c r="L12" s="152">
        <v>278</v>
      </c>
      <c r="M12" s="88">
        <f t="shared" si="2"/>
        <v>69.5</v>
      </c>
      <c r="N12" s="153">
        <v>1</v>
      </c>
      <c r="O12" s="169">
        <v>269.5</v>
      </c>
      <c r="P12" s="88">
        <f t="shared" si="3"/>
        <v>67.375</v>
      </c>
      <c r="Q12" s="141">
        <v>2</v>
      </c>
      <c r="R12" s="169">
        <v>291.5</v>
      </c>
      <c r="S12" s="88">
        <f t="shared" si="4"/>
        <v>72.875</v>
      </c>
      <c r="T12" s="141">
        <v>2</v>
      </c>
      <c r="U12" s="18"/>
      <c r="V12" s="19">
        <f t="shared" si="5"/>
        <v>1407.5</v>
      </c>
      <c r="W12" s="20">
        <f t="shared" si="6"/>
        <v>70.375</v>
      </c>
    </row>
    <row r="13" spans="1:23" ht="22.5" customHeight="1">
      <c r="A13" s="16">
        <v>3</v>
      </c>
      <c r="B13" s="97" t="s">
        <v>77</v>
      </c>
      <c r="C13" s="92" t="s">
        <v>5</v>
      </c>
      <c r="D13" s="97" t="s">
        <v>87</v>
      </c>
      <c r="E13" s="127" t="s">
        <v>88</v>
      </c>
      <c r="F13" s="140">
        <v>279</v>
      </c>
      <c r="G13" s="88">
        <f t="shared" si="0"/>
        <v>69.75</v>
      </c>
      <c r="H13" s="145">
        <v>2</v>
      </c>
      <c r="I13" s="152">
        <v>280.5</v>
      </c>
      <c r="J13" s="88">
        <f t="shared" si="1"/>
        <v>70.125</v>
      </c>
      <c r="K13" s="157">
        <v>3</v>
      </c>
      <c r="L13" s="152">
        <v>270</v>
      </c>
      <c r="M13" s="88">
        <f t="shared" si="2"/>
        <v>67.5</v>
      </c>
      <c r="N13" s="153">
        <v>4</v>
      </c>
      <c r="O13" s="169">
        <v>269</v>
      </c>
      <c r="P13" s="88">
        <f t="shared" si="3"/>
        <v>67.25</v>
      </c>
      <c r="Q13" s="141">
        <v>3</v>
      </c>
      <c r="R13" s="169">
        <v>273.5</v>
      </c>
      <c r="S13" s="88">
        <f t="shared" si="4"/>
        <v>68.375</v>
      </c>
      <c r="T13" s="141">
        <v>3</v>
      </c>
      <c r="U13" s="18"/>
      <c r="V13" s="19">
        <f t="shared" si="5"/>
        <v>1372</v>
      </c>
      <c r="W13" s="20">
        <f t="shared" si="6"/>
        <v>68.6</v>
      </c>
    </row>
    <row r="14" spans="1:23" ht="22.5" customHeight="1">
      <c r="A14" s="16">
        <v>4</v>
      </c>
      <c r="B14" s="90" t="s">
        <v>84</v>
      </c>
      <c r="C14" s="91" t="s">
        <v>46</v>
      </c>
      <c r="D14" s="99" t="s">
        <v>85</v>
      </c>
      <c r="E14" s="117" t="s">
        <v>86</v>
      </c>
      <c r="F14" s="140">
        <v>276.5</v>
      </c>
      <c r="G14" s="88">
        <f t="shared" si="0"/>
        <v>69.125</v>
      </c>
      <c r="H14" s="145">
        <v>3</v>
      </c>
      <c r="I14" s="152">
        <v>279.5</v>
      </c>
      <c r="J14" s="88">
        <f t="shared" si="1"/>
        <v>69.875</v>
      </c>
      <c r="K14" s="157">
        <v>4</v>
      </c>
      <c r="L14" s="152">
        <v>272.5</v>
      </c>
      <c r="M14" s="88">
        <f t="shared" si="2"/>
        <v>68.125</v>
      </c>
      <c r="N14" s="153">
        <v>2</v>
      </c>
      <c r="O14" s="169">
        <v>263.5</v>
      </c>
      <c r="P14" s="88">
        <f t="shared" si="3"/>
        <v>65.875</v>
      </c>
      <c r="Q14" s="141">
        <v>5</v>
      </c>
      <c r="R14" s="169">
        <v>271</v>
      </c>
      <c r="S14" s="88">
        <f t="shared" si="4"/>
        <v>67.75</v>
      </c>
      <c r="T14" s="141">
        <v>4</v>
      </c>
      <c r="U14" s="18"/>
      <c r="V14" s="19">
        <f t="shared" si="5"/>
        <v>1363</v>
      </c>
      <c r="W14" s="20">
        <f t="shared" si="6"/>
        <v>68.15</v>
      </c>
    </row>
    <row r="15" spans="1:23" ht="22.5" customHeight="1">
      <c r="A15" s="16">
        <v>5</v>
      </c>
      <c r="B15" s="93" t="s">
        <v>97</v>
      </c>
      <c r="C15" s="92" t="s">
        <v>68</v>
      </c>
      <c r="D15" s="38" t="s">
        <v>98</v>
      </c>
      <c r="E15" s="118" t="s">
        <v>99</v>
      </c>
      <c r="F15" s="140">
        <v>262.5</v>
      </c>
      <c r="G15" s="88">
        <f t="shared" si="0"/>
        <v>65.625</v>
      </c>
      <c r="H15" s="145">
        <v>6</v>
      </c>
      <c r="I15" s="152">
        <v>264</v>
      </c>
      <c r="J15" s="88">
        <f t="shared" si="1"/>
        <v>66</v>
      </c>
      <c r="K15" s="157">
        <v>5</v>
      </c>
      <c r="L15" s="152">
        <v>262</v>
      </c>
      <c r="M15" s="88">
        <f t="shared" si="2"/>
        <v>65.5</v>
      </c>
      <c r="N15" s="153">
        <v>5</v>
      </c>
      <c r="O15" s="169">
        <v>264.5</v>
      </c>
      <c r="P15" s="88">
        <f t="shared" si="3"/>
        <v>66.125</v>
      </c>
      <c r="Q15" s="141">
        <v>4</v>
      </c>
      <c r="R15" s="169">
        <v>269</v>
      </c>
      <c r="S15" s="88">
        <f t="shared" si="4"/>
        <v>67.25</v>
      </c>
      <c r="T15" s="141">
        <v>5</v>
      </c>
      <c r="U15" s="18"/>
      <c r="V15" s="19">
        <f t="shared" si="5"/>
        <v>1322</v>
      </c>
      <c r="W15" s="20">
        <f t="shared" si="6"/>
        <v>66.1</v>
      </c>
    </row>
    <row r="16" spans="1:23" ht="22.5" customHeight="1">
      <c r="A16" s="16">
        <v>6</v>
      </c>
      <c r="B16" s="97" t="s">
        <v>94</v>
      </c>
      <c r="C16" s="92" t="s">
        <v>5</v>
      </c>
      <c r="D16" s="97" t="s">
        <v>95</v>
      </c>
      <c r="E16" s="127" t="s">
        <v>96</v>
      </c>
      <c r="F16" s="140">
        <v>264</v>
      </c>
      <c r="G16" s="88">
        <f t="shared" si="0"/>
        <v>66</v>
      </c>
      <c r="H16" s="145">
        <v>5</v>
      </c>
      <c r="I16" s="152">
        <v>262</v>
      </c>
      <c r="J16" s="88">
        <f t="shared" si="1"/>
        <v>65.5</v>
      </c>
      <c r="K16" s="157">
        <v>6</v>
      </c>
      <c r="L16" s="152">
        <v>252</v>
      </c>
      <c r="M16" s="88">
        <f t="shared" si="2"/>
        <v>63</v>
      </c>
      <c r="N16" s="153">
        <v>7</v>
      </c>
      <c r="O16" s="169">
        <v>257.5</v>
      </c>
      <c r="P16" s="88">
        <f t="shared" si="3"/>
        <v>64.375</v>
      </c>
      <c r="Q16" s="141">
        <v>6</v>
      </c>
      <c r="R16" s="169">
        <v>269</v>
      </c>
      <c r="S16" s="88">
        <f t="shared" si="4"/>
        <v>67.25</v>
      </c>
      <c r="T16" s="141">
        <v>5</v>
      </c>
      <c r="U16" s="18"/>
      <c r="V16" s="19">
        <f t="shared" si="5"/>
        <v>1304.5</v>
      </c>
      <c r="W16" s="20">
        <f t="shared" si="6"/>
        <v>65.225</v>
      </c>
    </row>
    <row r="17" spans="1:23" ht="22.5" customHeight="1" thickBot="1">
      <c r="A17" s="44">
        <v>7</v>
      </c>
      <c r="B17" s="121" t="s">
        <v>91</v>
      </c>
      <c r="C17" s="115" t="s">
        <v>5</v>
      </c>
      <c r="D17" s="121" t="s">
        <v>92</v>
      </c>
      <c r="E17" s="137" t="s">
        <v>93</v>
      </c>
      <c r="F17" s="142">
        <v>253.5</v>
      </c>
      <c r="G17" s="133">
        <f t="shared" si="0"/>
        <v>63.375</v>
      </c>
      <c r="H17" s="146">
        <v>7</v>
      </c>
      <c r="I17" s="154">
        <v>260.5</v>
      </c>
      <c r="J17" s="133">
        <f t="shared" si="1"/>
        <v>65.125</v>
      </c>
      <c r="K17" s="158">
        <v>7</v>
      </c>
      <c r="L17" s="154">
        <v>257.5</v>
      </c>
      <c r="M17" s="133">
        <f t="shared" si="2"/>
        <v>64.375</v>
      </c>
      <c r="N17" s="155">
        <v>6</v>
      </c>
      <c r="O17" s="170">
        <v>239</v>
      </c>
      <c r="P17" s="133">
        <f t="shared" si="3"/>
        <v>59.75</v>
      </c>
      <c r="Q17" s="143">
        <v>7</v>
      </c>
      <c r="R17" s="170">
        <v>265</v>
      </c>
      <c r="S17" s="133">
        <f t="shared" si="4"/>
        <v>66.25</v>
      </c>
      <c r="T17" s="143">
        <v>7</v>
      </c>
      <c r="U17" s="48"/>
      <c r="V17" s="46">
        <f t="shared" si="5"/>
        <v>1275.5</v>
      </c>
      <c r="W17" s="47">
        <f t="shared" si="6"/>
        <v>63.775</v>
      </c>
    </row>
    <row r="18" spans="1:9" ht="45" customHeight="1">
      <c r="A18" s="35" t="s">
        <v>36</v>
      </c>
      <c r="I18" s="35" t="s">
        <v>37</v>
      </c>
    </row>
    <row r="19" ht="21" customHeight="1"/>
    <row r="20" ht="21" customHeight="1"/>
    <row r="24" spans="2:5" ht="15">
      <c r="B24" s="5"/>
      <c r="C24" s="5"/>
      <c r="D24" s="5"/>
      <c r="E24" s="5"/>
    </row>
    <row r="25" spans="2:5" ht="15">
      <c r="B25" s="5"/>
      <c r="C25" s="5"/>
      <c r="D25" s="5"/>
      <c r="E25" s="5"/>
    </row>
    <row r="26" spans="2:5" ht="15">
      <c r="B26" s="5"/>
      <c r="C26" s="5"/>
      <c r="D26" s="5"/>
      <c r="E26" s="5"/>
    </row>
    <row r="27" spans="2:5" ht="15">
      <c r="B27" s="5"/>
      <c r="C27" s="5"/>
      <c r="D27" s="5"/>
      <c r="E27" s="5"/>
    </row>
    <row r="28" ht="12.75">
      <c r="C28" s="1"/>
    </row>
    <row r="29" ht="12.75">
      <c r="C29" s="1"/>
    </row>
    <row r="30" ht="12.75">
      <c r="C30" s="1"/>
    </row>
    <row r="31" ht="21" customHeight="1">
      <c r="C31" s="1"/>
    </row>
  </sheetData>
  <sheetProtection/>
  <mergeCells count="10">
    <mergeCell ref="V8:V9"/>
    <mergeCell ref="W8:W9"/>
    <mergeCell ref="A1:N1"/>
    <mergeCell ref="D2:H2"/>
    <mergeCell ref="A8:A9"/>
    <mergeCell ref="B8:B9"/>
    <mergeCell ref="C8:C9"/>
    <mergeCell ref="D8:D9"/>
    <mergeCell ref="E8:E9"/>
    <mergeCell ref="F8:S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6">
      <selection activeCell="L4" sqref="L4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65" customWidth="1"/>
    <col min="4" max="4" width="15.28125" style="1" customWidth="1"/>
    <col min="5" max="5" width="18.8515625" style="1" customWidth="1"/>
    <col min="6" max="7" width="6.7109375" style="1" customWidth="1"/>
    <col min="8" max="8" width="5.7109375" style="1" customWidth="1"/>
    <col min="9" max="10" width="6.7109375" style="1" customWidth="1"/>
    <col min="11" max="11" width="5.7109375" style="1" customWidth="1"/>
    <col min="12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19" width="6.7109375" style="1" customWidth="1"/>
    <col min="20" max="20" width="5.7109375" style="1" customWidth="1"/>
    <col min="21" max="21" width="6.421875" style="1" customWidth="1"/>
    <col min="22" max="16384" width="9.140625" style="1" customWidth="1"/>
  </cols>
  <sheetData>
    <row r="1" spans="1:19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  <c r="S1" s="5"/>
    </row>
    <row r="2" spans="1:19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R2" s="5"/>
      <c r="S2" s="5"/>
    </row>
    <row r="3" spans="1:19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86" t="s">
        <v>222</v>
      </c>
      <c r="L3" s="8" t="s">
        <v>220</v>
      </c>
      <c r="M3" s="6"/>
      <c r="N3" s="6"/>
      <c r="O3" s="6"/>
      <c r="P3" s="5"/>
      <c r="R3" s="5"/>
      <c r="S3" s="5"/>
    </row>
    <row r="4" spans="1:19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86" t="s">
        <v>6</v>
      </c>
      <c r="L4" s="8" t="s">
        <v>224</v>
      </c>
      <c r="M4" s="6"/>
      <c r="N4" s="6"/>
      <c r="O4" s="6"/>
      <c r="P4" s="5"/>
      <c r="R4" s="5"/>
      <c r="S4" s="5"/>
    </row>
    <row r="5" spans="1:19" ht="18.75">
      <c r="A5" s="6"/>
      <c r="B5" s="6"/>
      <c r="C5" s="63"/>
      <c r="D5" s="6"/>
      <c r="E5" s="6"/>
      <c r="F5" s="6"/>
      <c r="G5" s="6"/>
      <c r="H5" s="6"/>
      <c r="I5" s="8"/>
      <c r="J5" s="8" t="s">
        <v>10</v>
      </c>
      <c r="K5" s="86" t="s">
        <v>7</v>
      </c>
      <c r="L5" s="8" t="s">
        <v>223</v>
      </c>
      <c r="M5" s="6"/>
      <c r="N5" s="6"/>
      <c r="O5" s="6"/>
      <c r="P5" s="5"/>
      <c r="R5" s="5"/>
      <c r="S5" s="5"/>
    </row>
    <row r="6" spans="1:19" ht="18.75">
      <c r="A6" s="6"/>
      <c r="B6" s="6"/>
      <c r="C6" s="63"/>
      <c r="D6" s="6"/>
      <c r="E6" s="6"/>
      <c r="F6" s="6"/>
      <c r="G6" s="6"/>
      <c r="H6" s="6"/>
      <c r="I6" s="8"/>
      <c r="J6" s="8" t="s">
        <v>10</v>
      </c>
      <c r="K6" s="86" t="s">
        <v>3</v>
      </c>
      <c r="L6" s="8" t="s">
        <v>33</v>
      </c>
      <c r="M6" s="6"/>
      <c r="N6" s="6"/>
      <c r="O6" s="6"/>
      <c r="P6" s="5"/>
      <c r="R6" s="5"/>
      <c r="S6" s="5"/>
    </row>
    <row r="7" spans="1:19" ht="19.5" thickBot="1">
      <c r="A7" s="6"/>
      <c r="B7" s="6"/>
      <c r="C7" s="63"/>
      <c r="D7" s="6"/>
      <c r="E7" s="6"/>
      <c r="F7" s="6"/>
      <c r="G7" s="6"/>
      <c r="H7" s="6"/>
      <c r="I7" s="8"/>
      <c r="J7" s="8" t="s">
        <v>10</v>
      </c>
      <c r="K7" s="86" t="s">
        <v>32</v>
      </c>
      <c r="L7" s="8" t="s">
        <v>225</v>
      </c>
      <c r="M7" s="6"/>
      <c r="N7" s="6"/>
      <c r="O7" s="6"/>
      <c r="P7" s="5"/>
      <c r="R7" s="5"/>
      <c r="S7" s="5"/>
    </row>
    <row r="8" spans="1:23" ht="16.5" customHeight="1" thickBot="1">
      <c r="A8" s="236" t="s">
        <v>11</v>
      </c>
      <c r="B8" s="238" t="s">
        <v>1</v>
      </c>
      <c r="C8" s="253" t="s">
        <v>4</v>
      </c>
      <c r="D8" s="242" t="s">
        <v>0</v>
      </c>
      <c r="E8" s="244" t="s">
        <v>2</v>
      </c>
      <c r="F8" s="246" t="s">
        <v>21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87"/>
      <c r="U8" s="32"/>
      <c r="V8" s="244" t="s">
        <v>9</v>
      </c>
      <c r="W8" s="251" t="s">
        <v>8</v>
      </c>
    </row>
    <row r="9" spans="1:23" ht="19.5" customHeight="1" thickBot="1">
      <c r="A9" s="237"/>
      <c r="B9" s="239"/>
      <c r="C9" s="254"/>
      <c r="D9" s="243"/>
      <c r="E9" s="245"/>
      <c r="F9" s="10" t="s">
        <v>222</v>
      </c>
      <c r="G9" s="11" t="s">
        <v>8</v>
      </c>
      <c r="H9" s="22" t="s">
        <v>12</v>
      </c>
      <c r="I9" s="10" t="s">
        <v>6</v>
      </c>
      <c r="J9" s="11" t="s">
        <v>8</v>
      </c>
      <c r="K9" s="22" t="s">
        <v>12</v>
      </c>
      <c r="L9" s="11" t="s">
        <v>7</v>
      </c>
      <c r="M9" s="11" t="s">
        <v>8</v>
      </c>
      <c r="N9" s="22" t="s">
        <v>12</v>
      </c>
      <c r="O9" s="11" t="s">
        <v>3</v>
      </c>
      <c r="P9" s="11" t="s">
        <v>8</v>
      </c>
      <c r="Q9" s="22" t="s">
        <v>12</v>
      </c>
      <c r="R9" s="11" t="s">
        <v>32</v>
      </c>
      <c r="S9" s="11" t="s">
        <v>8</v>
      </c>
      <c r="T9" s="22" t="s">
        <v>12</v>
      </c>
      <c r="U9" s="33" t="s">
        <v>22</v>
      </c>
      <c r="V9" s="245"/>
      <c r="W9" s="252"/>
    </row>
    <row r="10" spans="1:23" ht="22.5" customHeight="1" thickBot="1">
      <c r="A10" s="34" t="s">
        <v>41</v>
      </c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2.5" customHeight="1">
      <c r="A11" s="12">
        <v>1</v>
      </c>
      <c r="B11" s="165" t="s">
        <v>49</v>
      </c>
      <c r="C11" s="123" t="s">
        <v>5</v>
      </c>
      <c r="D11" s="166" t="s">
        <v>118</v>
      </c>
      <c r="E11" s="167" t="s">
        <v>119</v>
      </c>
      <c r="F11" s="150">
        <v>225</v>
      </c>
      <c r="G11" s="131">
        <f aca="true" t="shared" si="0" ref="G11:G21">PRODUCT(F11*100/340)</f>
        <v>66.17647058823529</v>
      </c>
      <c r="H11" s="156">
        <v>2</v>
      </c>
      <c r="I11" s="150">
        <v>234</v>
      </c>
      <c r="J11" s="131">
        <f aca="true" t="shared" si="1" ref="J11:J21">PRODUCT(I11*100/340)</f>
        <v>68.82352941176471</v>
      </c>
      <c r="K11" s="151">
        <v>1</v>
      </c>
      <c r="L11" s="168">
        <v>228.5</v>
      </c>
      <c r="M11" s="131">
        <f aca="true" t="shared" si="2" ref="M11:M21">PRODUCT(L11*100/340)</f>
        <v>67.20588235294117</v>
      </c>
      <c r="N11" s="144">
        <v>1</v>
      </c>
      <c r="O11" s="12">
        <v>233.5</v>
      </c>
      <c r="P11" s="131">
        <f aca="true" t="shared" si="3" ref="P11:P21">PRODUCT(O11*100/340)</f>
        <v>68.67647058823529</v>
      </c>
      <c r="Q11" s="139">
        <v>2</v>
      </c>
      <c r="R11" s="168">
        <v>232.5</v>
      </c>
      <c r="S11" s="131">
        <f aca="true" t="shared" si="4" ref="S11:S21">PRODUCT(R11*100/340)</f>
        <v>68.38235294117646</v>
      </c>
      <c r="T11" s="139">
        <v>1</v>
      </c>
      <c r="U11" s="13"/>
      <c r="V11" s="14">
        <f aca="true" t="shared" si="5" ref="V11:V21">SUM(F11+I11+L11+R11+O11)</f>
        <v>1153.5</v>
      </c>
      <c r="W11" s="15">
        <f aca="true" t="shared" si="6" ref="W11:W21">PRODUCT(V11/5*100/340)</f>
        <v>67.8529411764706</v>
      </c>
    </row>
    <row r="12" spans="1:23" ht="22.5" customHeight="1">
      <c r="A12" s="16">
        <v>2</v>
      </c>
      <c r="B12" s="93" t="s">
        <v>49</v>
      </c>
      <c r="C12" s="92" t="s">
        <v>5</v>
      </c>
      <c r="D12" s="38" t="s">
        <v>100</v>
      </c>
      <c r="E12" s="118" t="s">
        <v>51</v>
      </c>
      <c r="F12" s="152">
        <v>230</v>
      </c>
      <c r="G12" s="88">
        <f t="shared" si="0"/>
        <v>67.6470588235294</v>
      </c>
      <c r="H12" s="157">
        <v>1</v>
      </c>
      <c r="I12" s="152">
        <v>218.5</v>
      </c>
      <c r="J12" s="88">
        <f t="shared" si="1"/>
        <v>64.26470588235294</v>
      </c>
      <c r="K12" s="153">
        <v>5</v>
      </c>
      <c r="L12" s="169">
        <v>224</v>
      </c>
      <c r="M12" s="88">
        <f t="shared" si="2"/>
        <v>65.88235294117646</v>
      </c>
      <c r="N12" s="145">
        <v>3</v>
      </c>
      <c r="O12" s="16">
        <v>230.5</v>
      </c>
      <c r="P12" s="88">
        <f t="shared" si="3"/>
        <v>67.79411764705883</v>
      </c>
      <c r="Q12" s="141">
        <v>3</v>
      </c>
      <c r="R12" s="169">
        <v>231</v>
      </c>
      <c r="S12" s="88">
        <f t="shared" si="4"/>
        <v>67.94117647058823</v>
      </c>
      <c r="T12" s="141">
        <v>5</v>
      </c>
      <c r="U12" s="18"/>
      <c r="V12" s="19">
        <f t="shared" si="5"/>
        <v>1134</v>
      </c>
      <c r="W12" s="20">
        <f t="shared" si="6"/>
        <v>66.70588235294117</v>
      </c>
    </row>
    <row r="13" spans="1:23" ht="22.5" customHeight="1">
      <c r="A13" s="16">
        <v>3</v>
      </c>
      <c r="B13" s="90" t="s">
        <v>52</v>
      </c>
      <c r="C13" s="91" t="s">
        <v>46</v>
      </c>
      <c r="D13" s="90" t="s">
        <v>53</v>
      </c>
      <c r="E13" s="117" t="s">
        <v>54</v>
      </c>
      <c r="F13" s="152">
        <v>212.5</v>
      </c>
      <c r="G13" s="88">
        <f t="shared" si="0"/>
        <v>62.5</v>
      </c>
      <c r="H13" s="157">
        <v>7</v>
      </c>
      <c r="I13" s="152">
        <v>214.5</v>
      </c>
      <c r="J13" s="88">
        <f t="shared" si="1"/>
        <v>63.088235294117645</v>
      </c>
      <c r="K13" s="153">
        <v>7</v>
      </c>
      <c r="L13" s="169">
        <v>226.5</v>
      </c>
      <c r="M13" s="88">
        <f t="shared" si="2"/>
        <v>66.61764705882354</v>
      </c>
      <c r="N13" s="145">
        <v>2</v>
      </c>
      <c r="O13" s="16">
        <v>230</v>
      </c>
      <c r="P13" s="88">
        <f t="shared" si="3"/>
        <v>67.6470588235294</v>
      </c>
      <c r="Q13" s="141">
        <v>4</v>
      </c>
      <c r="R13" s="169">
        <v>231.5</v>
      </c>
      <c r="S13" s="88">
        <f t="shared" si="4"/>
        <v>68.08823529411765</v>
      </c>
      <c r="T13" s="141">
        <v>4</v>
      </c>
      <c r="U13" s="18">
        <v>1</v>
      </c>
      <c r="V13" s="19">
        <f t="shared" si="5"/>
        <v>1115</v>
      </c>
      <c r="W13" s="20">
        <f t="shared" si="6"/>
        <v>65.58823529411765</v>
      </c>
    </row>
    <row r="14" spans="1:23" ht="22.5" customHeight="1">
      <c r="A14" s="16">
        <v>4</v>
      </c>
      <c r="B14" s="93" t="s">
        <v>104</v>
      </c>
      <c r="C14" s="92" t="s">
        <v>5</v>
      </c>
      <c r="D14" s="94" t="s">
        <v>120</v>
      </c>
      <c r="E14" s="118" t="s">
        <v>106</v>
      </c>
      <c r="F14" s="152">
        <v>218.5</v>
      </c>
      <c r="G14" s="88">
        <f t="shared" si="0"/>
        <v>64.26470588235294</v>
      </c>
      <c r="H14" s="157">
        <v>4</v>
      </c>
      <c r="I14" s="152">
        <v>209.5</v>
      </c>
      <c r="J14" s="88">
        <f t="shared" si="1"/>
        <v>61.61764705882353</v>
      </c>
      <c r="K14" s="153">
        <v>11</v>
      </c>
      <c r="L14" s="169">
        <v>217.5</v>
      </c>
      <c r="M14" s="88">
        <f t="shared" si="2"/>
        <v>63.970588235294116</v>
      </c>
      <c r="N14" s="145">
        <v>4</v>
      </c>
      <c r="O14" s="16">
        <v>237.5</v>
      </c>
      <c r="P14" s="88">
        <f t="shared" si="3"/>
        <v>69.8529411764706</v>
      </c>
      <c r="Q14" s="141">
        <v>1</v>
      </c>
      <c r="R14" s="169">
        <v>231.5</v>
      </c>
      <c r="S14" s="88">
        <f t="shared" si="4"/>
        <v>68.08823529411765</v>
      </c>
      <c r="T14" s="141">
        <v>3</v>
      </c>
      <c r="U14" s="18"/>
      <c r="V14" s="19">
        <f t="shared" si="5"/>
        <v>1114.5</v>
      </c>
      <c r="W14" s="20">
        <f t="shared" si="6"/>
        <v>65.55882352941177</v>
      </c>
    </row>
    <row r="15" spans="1:23" ht="22.5" customHeight="1">
      <c r="A15" s="16">
        <v>5</v>
      </c>
      <c r="B15" s="90" t="s">
        <v>113</v>
      </c>
      <c r="C15" s="91" t="s">
        <v>46</v>
      </c>
      <c r="D15" s="90" t="s">
        <v>114</v>
      </c>
      <c r="E15" s="117" t="s">
        <v>113</v>
      </c>
      <c r="F15" s="152">
        <v>210.5</v>
      </c>
      <c r="G15" s="88">
        <f t="shared" si="0"/>
        <v>61.911764705882355</v>
      </c>
      <c r="H15" s="157">
        <v>9</v>
      </c>
      <c r="I15" s="152">
        <v>225</v>
      </c>
      <c r="J15" s="88">
        <f t="shared" si="1"/>
        <v>66.17647058823529</v>
      </c>
      <c r="K15" s="153">
        <v>2</v>
      </c>
      <c r="L15" s="169">
        <v>214.5</v>
      </c>
      <c r="M15" s="88">
        <f t="shared" si="2"/>
        <v>63.088235294117645</v>
      </c>
      <c r="N15" s="145">
        <v>6</v>
      </c>
      <c r="O15" s="16">
        <v>218.5</v>
      </c>
      <c r="P15" s="88">
        <f t="shared" si="3"/>
        <v>64.26470588235294</v>
      </c>
      <c r="Q15" s="141">
        <v>7</v>
      </c>
      <c r="R15" s="169">
        <v>231</v>
      </c>
      <c r="S15" s="88">
        <f t="shared" si="4"/>
        <v>67.94117647058823</v>
      </c>
      <c r="T15" s="141">
        <v>6</v>
      </c>
      <c r="U15" s="18"/>
      <c r="V15" s="19">
        <f t="shared" si="5"/>
        <v>1099.5</v>
      </c>
      <c r="W15" s="20">
        <f t="shared" si="6"/>
        <v>64.67647058823529</v>
      </c>
    </row>
    <row r="16" spans="1:23" ht="22.5" customHeight="1">
      <c r="A16" s="16">
        <v>6</v>
      </c>
      <c r="B16" s="93" t="s">
        <v>115</v>
      </c>
      <c r="C16" s="92" t="s">
        <v>5</v>
      </c>
      <c r="D16" s="93" t="s">
        <v>116</v>
      </c>
      <c r="E16" s="136" t="s">
        <v>228</v>
      </c>
      <c r="F16" s="152">
        <v>213</v>
      </c>
      <c r="G16" s="88">
        <f t="shared" si="0"/>
        <v>62.64705882352941</v>
      </c>
      <c r="H16" s="157">
        <v>5</v>
      </c>
      <c r="I16" s="152">
        <v>217.5</v>
      </c>
      <c r="J16" s="88">
        <f t="shared" si="1"/>
        <v>63.970588235294116</v>
      </c>
      <c r="K16" s="153">
        <v>6</v>
      </c>
      <c r="L16" s="169">
        <v>214</v>
      </c>
      <c r="M16" s="88">
        <f t="shared" si="2"/>
        <v>62.94117647058823</v>
      </c>
      <c r="N16" s="145">
        <v>7</v>
      </c>
      <c r="O16" s="16">
        <v>222</v>
      </c>
      <c r="P16" s="88">
        <f t="shared" si="3"/>
        <v>65.29411764705883</v>
      </c>
      <c r="Q16" s="141">
        <v>5</v>
      </c>
      <c r="R16" s="169">
        <v>232.5</v>
      </c>
      <c r="S16" s="88">
        <f t="shared" si="4"/>
        <v>68.38235294117646</v>
      </c>
      <c r="T16" s="141">
        <v>2</v>
      </c>
      <c r="U16" s="18"/>
      <c r="V16" s="19">
        <f t="shared" si="5"/>
        <v>1099</v>
      </c>
      <c r="W16" s="20">
        <f t="shared" si="6"/>
        <v>64.6470588235294</v>
      </c>
    </row>
    <row r="17" spans="1:23" ht="22.5" customHeight="1">
      <c r="A17" s="16">
        <v>7</v>
      </c>
      <c r="B17" s="90" t="s">
        <v>107</v>
      </c>
      <c r="C17" s="91" t="s">
        <v>46</v>
      </c>
      <c r="D17" s="90" t="s">
        <v>108</v>
      </c>
      <c r="E17" s="117" t="s">
        <v>109</v>
      </c>
      <c r="F17" s="152">
        <v>218.5</v>
      </c>
      <c r="G17" s="88">
        <f t="shared" si="0"/>
        <v>64.26470588235294</v>
      </c>
      <c r="H17" s="157">
        <v>3</v>
      </c>
      <c r="I17" s="152">
        <v>220.5</v>
      </c>
      <c r="J17" s="88">
        <f t="shared" si="1"/>
        <v>64.8529411764706</v>
      </c>
      <c r="K17" s="153">
        <v>4</v>
      </c>
      <c r="L17" s="169">
        <v>212.5</v>
      </c>
      <c r="M17" s="88">
        <f t="shared" si="2"/>
        <v>62.5</v>
      </c>
      <c r="N17" s="145">
        <v>8</v>
      </c>
      <c r="O17" s="16">
        <v>217.5</v>
      </c>
      <c r="P17" s="88">
        <f t="shared" si="3"/>
        <v>63.970588235294116</v>
      </c>
      <c r="Q17" s="141">
        <v>8</v>
      </c>
      <c r="R17" s="169">
        <v>228.5</v>
      </c>
      <c r="S17" s="88">
        <f t="shared" si="4"/>
        <v>67.20588235294117</v>
      </c>
      <c r="T17" s="141">
        <v>8</v>
      </c>
      <c r="U17" s="18">
        <v>1</v>
      </c>
      <c r="V17" s="19">
        <f t="shared" si="5"/>
        <v>1097.5</v>
      </c>
      <c r="W17" s="20">
        <f t="shared" si="6"/>
        <v>64.55882352941177</v>
      </c>
    </row>
    <row r="18" spans="1:23" ht="22.5" customHeight="1">
      <c r="A18" s="16">
        <v>8</v>
      </c>
      <c r="B18" s="93" t="s">
        <v>101</v>
      </c>
      <c r="C18" s="92" t="s">
        <v>5</v>
      </c>
      <c r="D18" s="94" t="s">
        <v>102</v>
      </c>
      <c r="E18" s="118" t="s">
        <v>103</v>
      </c>
      <c r="F18" s="152">
        <v>213</v>
      </c>
      <c r="G18" s="88">
        <f t="shared" si="0"/>
        <v>62.64705882352941</v>
      </c>
      <c r="H18" s="157">
        <v>6</v>
      </c>
      <c r="I18" s="152">
        <v>222.5</v>
      </c>
      <c r="J18" s="88">
        <f t="shared" si="1"/>
        <v>65.44117647058823</v>
      </c>
      <c r="K18" s="153">
        <v>3</v>
      </c>
      <c r="L18" s="169">
        <v>217</v>
      </c>
      <c r="M18" s="88">
        <f t="shared" si="2"/>
        <v>63.8235294117647</v>
      </c>
      <c r="N18" s="145">
        <v>5</v>
      </c>
      <c r="O18" s="16">
        <v>216</v>
      </c>
      <c r="P18" s="88">
        <f t="shared" si="3"/>
        <v>63.529411764705884</v>
      </c>
      <c r="Q18" s="141">
        <v>9</v>
      </c>
      <c r="R18" s="169">
        <v>226</v>
      </c>
      <c r="S18" s="88">
        <f t="shared" si="4"/>
        <v>66.47058823529412</v>
      </c>
      <c r="T18" s="141">
        <v>9</v>
      </c>
      <c r="U18" s="18"/>
      <c r="V18" s="19">
        <f t="shared" si="5"/>
        <v>1094.5</v>
      </c>
      <c r="W18" s="20">
        <f t="shared" si="6"/>
        <v>64.38235294117646</v>
      </c>
    </row>
    <row r="19" spans="1:23" ht="22.5" customHeight="1">
      <c r="A19" s="16">
        <v>9</v>
      </c>
      <c r="B19" s="93" t="s">
        <v>104</v>
      </c>
      <c r="C19" s="92" t="s">
        <v>5</v>
      </c>
      <c r="D19" s="94" t="s">
        <v>105</v>
      </c>
      <c r="E19" s="118" t="s">
        <v>106</v>
      </c>
      <c r="F19" s="152">
        <v>206.5</v>
      </c>
      <c r="G19" s="88">
        <f t="shared" si="0"/>
        <v>60.73529411764706</v>
      </c>
      <c r="H19" s="157">
        <v>11</v>
      </c>
      <c r="I19" s="152">
        <v>213</v>
      </c>
      <c r="J19" s="88">
        <f t="shared" si="1"/>
        <v>62.64705882352941</v>
      </c>
      <c r="K19" s="153">
        <v>9</v>
      </c>
      <c r="L19" s="169">
        <v>207</v>
      </c>
      <c r="M19" s="88">
        <f t="shared" si="2"/>
        <v>60.88235294117647</v>
      </c>
      <c r="N19" s="145">
        <v>11</v>
      </c>
      <c r="O19" s="16">
        <v>219.5</v>
      </c>
      <c r="P19" s="88">
        <f t="shared" si="3"/>
        <v>64.55882352941177</v>
      </c>
      <c r="Q19" s="141">
        <v>6</v>
      </c>
      <c r="R19" s="169">
        <v>228.5</v>
      </c>
      <c r="S19" s="88">
        <f t="shared" si="4"/>
        <v>67.20588235294117</v>
      </c>
      <c r="T19" s="141">
        <v>7</v>
      </c>
      <c r="U19" s="18"/>
      <c r="V19" s="19">
        <f t="shared" si="5"/>
        <v>1074.5</v>
      </c>
      <c r="W19" s="20">
        <f t="shared" si="6"/>
        <v>63.205882352941174</v>
      </c>
    </row>
    <row r="20" spans="1:23" ht="22.5" customHeight="1">
      <c r="A20" s="16">
        <v>10</v>
      </c>
      <c r="B20" s="90" t="s">
        <v>55</v>
      </c>
      <c r="C20" s="92" t="s">
        <v>5</v>
      </c>
      <c r="D20" s="40" t="s">
        <v>121</v>
      </c>
      <c r="E20" s="117" t="s">
        <v>122</v>
      </c>
      <c r="F20" s="152">
        <v>207.5</v>
      </c>
      <c r="G20" s="88">
        <f t="shared" si="0"/>
        <v>61.029411764705884</v>
      </c>
      <c r="H20" s="157">
        <v>10</v>
      </c>
      <c r="I20" s="152">
        <v>213</v>
      </c>
      <c r="J20" s="88">
        <f t="shared" si="1"/>
        <v>62.64705882352941</v>
      </c>
      <c r="K20" s="153">
        <v>8</v>
      </c>
      <c r="L20" s="169">
        <v>212</v>
      </c>
      <c r="M20" s="88">
        <f t="shared" si="2"/>
        <v>62.35294117647059</v>
      </c>
      <c r="N20" s="145">
        <v>9</v>
      </c>
      <c r="O20" s="16">
        <v>211</v>
      </c>
      <c r="P20" s="88">
        <f t="shared" si="3"/>
        <v>62.05882352941177</v>
      </c>
      <c r="Q20" s="141">
        <v>10</v>
      </c>
      <c r="R20" s="169">
        <v>221</v>
      </c>
      <c r="S20" s="88">
        <f t="shared" si="4"/>
        <v>65</v>
      </c>
      <c r="T20" s="141">
        <v>11</v>
      </c>
      <c r="U20" s="18"/>
      <c r="V20" s="19">
        <f t="shared" si="5"/>
        <v>1064.5</v>
      </c>
      <c r="W20" s="20">
        <f t="shared" si="6"/>
        <v>62.61764705882353</v>
      </c>
    </row>
    <row r="21" spans="1:23" ht="22.5" customHeight="1" thickBot="1">
      <c r="A21" s="44">
        <v>11</v>
      </c>
      <c r="B21" s="121" t="s">
        <v>110</v>
      </c>
      <c r="C21" s="115" t="s">
        <v>5</v>
      </c>
      <c r="D21" s="121" t="s">
        <v>111</v>
      </c>
      <c r="E21" s="137" t="s">
        <v>112</v>
      </c>
      <c r="F21" s="154">
        <v>211.5</v>
      </c>
      <c r="G21" s="133">
        <f t="shared" si="0"/>
        <v>62.205882352941174</v>
      </c>
      <c r="H21" s="158">
        <v>8</v>
      </c>
      <c r="I21" s="154">
        <v>212</v>
      </c>
      <c r="J21" s="133">
        <f t="shared" si="1"/>
        <v>62.35294117647059</v>
      </c>
      <c r="K21" s="155">
        <v>10</v>
      </c>
      <c r="L21" s="170">
        <v>210.5</v>
      </c>
      <c r="M21" s="133">
        <f t="shared" si="2"/>
        <v>61.911764705882355</v>
      </c>
      <c r="N21" s="146">
        <v>10</v>
      </c>
      <c r="O21" s="44">
        <v>207</v>
      </c>
      <c r="P21" s="133">
        <f t="shared" si="3"/>
        <v>60.88235294117647</v>
      </c>
      <c r="Q21" s="143">
        <v>11</v>
      </c>
      <c r="R21" s="170">
        <v>222.5</v>
      </c>
      <c r="S21" s="133">
        <f t="shared" si="4"/>
        <v>65.44117647058823</v>
      </c>
      <c r="T21" s="143">
        <v>10</v>
      </c>
      <c r="U21" s="48"/>
      <c r="V21" s="46">
        <f t="shared" si="5"/>
        <v>1063.5</v>
      </c>
      <c r="W21" s="47">
        <f t="shared" si="6"/>
        <v>62.55882352941177</v>
      </c>
    </row>
    <row r="22" spans="1:24" ht="22.5" customHeight="1" thickBot="1">
      <c r="A22" s="34" t="s">
        <v>42</v>
      </c>
      <c r="B22" s="5"/>
      <c r="C22" s="3"/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3" ht="22.5" customHeight="1">
      <c r="A23" s="12">
        <v>1</v>
      </c>
      <c r="B23" s="120" t="s">
        <v>131</v>
      </c>
      <c r="C23" s="123" t="s">
        <v>68</v>
      </c>
      <c r="D23" s="49" t="s">
        <v>132</v>
      </c>
      <c r="E23" s="167" t="s">
        <v>133</v>
      </c>
      <c r="F23" s="150">
        <v>228.5</v>
      </c>
      <c r="G23" s="131">
        <f aca="true" t="shared" si="7" ref="G23:G30">PRODUCT(F23*100/340)</f>
        <v>67.20588235294117</v>
      </c>
      <c r="H23" s="156">
        <v>1</v>
      </c>
      <c r="I23" s="150">
        <v>232.5</v>
      </c>
      <c r="J23" s="131">
        <f aca="true" t="shared" si="8" ref="J23:J30">PRODUCT(I23*100/340)</f>
        <v>68.38235294117646</v>
      </c>
      <c r="K23" s="151">
        <v>1</v>
      </c>
      <c r="L23" s="168">
        <v>230.5</v>
      </c>
      <c r="M23" s="131">
        <f aca="true" t="shared" si="9" ref="M23:M30">PRODUCT(L23*100/340)</f>
        <v>67.79411764705883</v>
      </c>
      <c r="N23" s="144">
        <v>1</v>
      </c>
      <c r="O23" s="12">
        <v>233.5</v>
      </c>
      <c r="P23" s="131">
        <f aca="true" t="shared" si="10" ref="P23:P30">PRODUCT(O23*100/340)</f>
        <v>68.67647058823529</v>
      </c>
      <c r="Q23" s="139">
        <v>2</v>
      </c>
      <c r="R23" s="168">
        <v>233.5</v>
      </c>
      <c r="S23" s="131">
        <f aca="true" t="shared" si="11" ref="S23:S30">PRODUCT(R23*100/340)</f>
        <v>68.67647058823529</v>
      </c>
      <c r="T23" s="139">
        <v>3</v>
      </c>
      <c r="U23" s="13"/>
      <c r="V23" s="14">
        <f aca="true" t="shared" si="12" ref="V23:V30">SUM(F23+I23+L23+R23+O23)</f>
        <v>1158.5</v>
      </c>
      <c r="W23" s="15">
        <f aca="true" t="shared" si="13" ref="W23:W30">PRODUCT(V23/5*100/340)</f>
        <v>68.1470588235294</v>
      </c>
    </row>
    <row r="24" spans="1:23" ht="22.5" customHeight="1">
      <c r="A24" s="16">
        <v>2</v>
      </c>
      <c r="B24" s="93" t="s">
        <v>128</v>
      </c>
      <c r="C24" s="92" t="s">
        <v>5</v>
      </c>
      <c r="D24" s="94" t="s">
        <v>129</v>
      </c>
      <c r="E24" s="118" t="s">
        <v>130</v>
      </c>
      <c r="F24" s="152">
        <v>227</v>
      </c>
      <c r="G24" s="88">
        <f t="shared" si="7"/>
        <v>66.76470588235294</v>
      </c>
      <c r="H24" s="157">
        <v>2</v>
      </c>
      <c r="I24" s="152">
        <v>224.5</v>
      </c>
      <c r="J24" s="88">
        <f t="shared" si="8"/>
        <v>66.02941176470588</v>
      </c>
      <c r="K24" s="153">
        <v>5</v>
      </c>
      <c r="L24" s="169">
        <v>229</v>
      </c>
      <c r="M24" s="88">
        <f t="shared" si="9"/>
        <v>67.3529411764706</v>
      </c>
      <c r="N24" s="145">
        <v>2</v>
      </c>
      <c r="O24" s="140">
        <v>237</v>
      </c>
      <c r="P24" s="88">
        <f t="shared" si="10"/>
        <v>69.70588235294117</v>
      </c>
      <c r="Q24" s="141">
        <v>1</v>
      </c>
      <c r="R24" s="169">
        <v>236</v>
      </c>
      <c r="S24" s="88">
        <f t="shared" si="11"/>
        <v>69.41176470588235</v>
      </c>
      <c r="T24" s="141">
        <v>1</v>
      </c>
      <c r="U24" s="18"/>
      <c r="V24" s="19">
        <f t="shared" si="12"/>
        <v>1153.5</v>
      </c>
      <c r="W24" s="20">
        <f t="shared" si="13"/>
        <v>67.8529411764706</v>
      </c>
    </row>
    <row r="25" spans="1:23" ht="22.5" customHeight="1">
      <c r="A25" s="16">
        <v>3</v>
      </c>
      <c r="B25" s="93" t="s">
        <v>142</v>
      </c>
      <c r="C25" s="92" t="s">
        <v>5</v>
      </c>
      <c r="D25" s="94" t="s">
        <v>143</v>
      </c>
      <c r="E25" s="118" t="s">
        <v>144</v>
      </c>
      <c r="F25" s="152">
        <v>214.5</v>
      </c>
      <c r="G25" s="88">
        <f t="shared" si="7"/>
        <v>63.088235294117645</v>
      </c>
      <c r="H25" s="157">
        <v>6</v>
      </c>
      <c r="I25" s="152">
        <v>226</v>
      </c>
      <c r="J25" s="88">
        <f t="shared" si="8"/>
        <v>66.47058823529412</v>
      </c>
      <c r="K25" s="153">
        <v>2</v>
      </c>
      <c r="L25" s="169">
        <v>226</v>
      </c>
      <c r="M25" s="88">
        <f t="shared" si="9"/>
        <v>66.47058823529412</v>
      </c>
      <c r="N25" s="145">
        <v>4</v>
      </c>
      <c r="O25" s="16">
        <v>233.5</v>
      </c>
      <c r="P25" s="88">
        <f t="shared" si="10"/>
        <v>68.67647058823529</v>
      </c>
      <c r="Q25" s="141">
        <v>3</v>
      </c>
      <c r="R25" s="169">
        <v>232.5</v>
      </c>
      <c r="S25" s="88">
        <f t="shared" si="11"/>
        <v>68.38235294117646</v>
      </c>
      <c r="T25" s="141">
        <v>4</v>
      </c>
      <c r="U25" s="18"/>
      <c r="V25" s="19">
        <f t="shared" si="12"/>
        <v>1132.5</v>
      </c>
      <c r="W25" s="20">
        <f t="shared" si="13"/>
        <v>66.61764705882354</v>
      </c>
    </row>
    <row r="26" spans="1:23" ht="22.5" customHeight="1">
      <c r="A26" s="16">
        <v>4</v>
      </c>
      <c r="B26" s="93" t="s">
        <v>134</v>
      </c>
      <c r="C26" s="92" t="s">
        <v>5</v>
      </c>
      <c r="D26" s="38" t="s">
        <v>135</v>
      </c>
      <c r="E26" s="118" t="s">
        <v>119</v>
      </c>
      <c r="F26" s="152">
        <v>215</v>
      </c>
      <c r="G26" s="88">
        <f t="shared" si="7"/>
        <v>63.23529411764706</v>
      </c>
      <c r="H26" s="157">
        <v>5</v>
      </c>
      <c r="I26" s="152">
        <v>225</v>
      </c>
      <c r="J26" s="88">
        <f t="shared" si="8"/>
        <v>66.17647058823529</v>
      </c>
      <c r="K26" s="153">
        <v>4</v>
      </c>
      <c r="L26" s="169">
        <v>224</v>
      </c>
      <c r="M26" s="88">
        <f t="shared" si="9"/>
        <v>65.88235294117646</v>
      </c>
      <c r="N26" s="145">
        <v>6</v>
      </c>
      <c r="O26" s="16">
        <v>224.5</v>
      </c>
      <c r="P26" s="88">
        <f t="shared" si="10"/>
        <v>66.02941176470588</v>
      </c>
      <c r="Q26" s="141">
        <v>5</v>
      </c>
      <c r="R26" s="169">
        <v>235.5</v>
      </c>
      <c r="S26" s="88">
        <f t="shared" si="11"/>
        <v>69.26470588235294</v>
      </c>
      <c r="T26" s="141">
        <v>2</v>
      </c>
      <c r="U26" s="18"/>
      <c r="V26" s="19">
        <f t="shared" si="12"/>
        <v>1124</v>
      </c>
      <c r="W26" s="20">
        <f t="shared" si="13"/>
        <v>66.11764705882354</v>
      </c>
    </row>
    <row r="27" spans="1:23" ht="22.5" customHeight="1">
      <c r="A27" s="16">
        <v>5</v>
      </c>
      <c r="B27" s="90" t="s">
        <v>125</v>
      </c>
      <c r="C27" s="92" t="s">
        <v>5</v>
      </c>
      <c r="D27" s="90" t="s">
        <v>126</v>
      </c>
      <c r="E27" s="172" t="s">
        <v>127</v>
      </c>
      <c r="F27" s="152">
        <v>218.5</v>
      </c>
      <c r="G27" s="88">
        <f t="shared" si="7"/>
        <v>64.26470588235294</v>
      </c>
      <c r="H27" s="157">
        <v>3</v>
      </c>
      <c r="I27" s="152">
        <v>222.5</v>
      </c>
      <c r="J27" s="88">
        <f t="shared" si="8"/>
        <v>65.44117647058823</v>
      </c>
      <c r="K27" s="153">
        <v>8</v>
      </c>
      <c r="L27" s="169">
        <v>229</v>
      </c>
      <c r="M27" s="88">
        <f t="shared" si="9"/>
        <v>67.3529411764706</v>
      </c>
      <c r="N27" s="145">
        <v>3</v>
      </c>
      <c r="O27" s="16">
        <v>221.5</v>
      </c>
      <c r="P27" s="88">
        <f t="shared" si="10"/>
        <v>65.1470588235294</v>
      </c>
      <c r="Q27" s="141">
        <v>6</v>
      </c>
      <c r="R27" s="169">
        <v>229.5</v>
      </c>
      <c r="S27" s="88">
        <f t="shared" si="11"/>
        <v>67.5</v>
      </c>
      <c r="T27" s="141">
        <v>5</v>
      </c>
      <c r="U27" s="18"/>
      <c r="V27" s="19">
        <f t="shared" si="12"/>
        <v>1121</v>
      </c>
      <c r="W27" s="20">
        <f t="shared" si="13"/>
        <v>65.94117647058823</v>
      </c>
    </row>
    <row r="28" spans="1:23" ht="22.5" customHeight="1">
      <c r="A28" s="16">
        <v>6</v>
      </c>
      <c r="B28" s="97" t="s">
        <v>77</v>
      </c>
      <c r="C28" s="92" t="s">
        <v>5</v>
      </c>
      <c r="D28" s="97" t="s">
        <v>123</v>
      </c>
      <c r="E28" s="127" t="s">
        <v>124</v>
      </c>
      <c r="F28" s="152">
        <v>217.5</v>
      </c>
      <c r="G28" s="88">
        <f t="shared" si="7"/>
        <v>63.970588235294116</v>
      </c>
      <c r="H28" s="157">
        <v>4</v>
      </c>
      <c r="I28" s="152">
        <v>223.5</v>
      </c>
      <c r="J28" s="88">
        <f t="shared" si="8"/>
        <v>65.73529411764706</v>
      </c>
      <c r="K28" s="153">
        <v>7</v>
      </c>
      <c r="L28" s="169">
        <v>214</v>
      </c>
      <c r="M28" s="88">
        <f t="shared" si="9"/>
        <v>62.94117647058823</v>
      </c>
      <c r="N28" s="145">
        <v>7</v>
      </c>
      <c r="O28" s="140">
        <v>226</v>
      </c>
      <c r="P28" s="88">
        <f t="shared" si="10"/>
        <v>66.47058823529412</v>
      </c>
      <c r="Q28" s="141">
        <v>4</v>
      </c>
      <c r="R28" s="169">
        <v>229</v>
      </c>
      <c r="S28" s="88">
        <f t="shared" si="11"/>
        <v>67.3529411764706</v>
      </c>
      <c r="T28" s="141">
        <v>6</v>
      </c>
      <c r="U28" s="18"/>
      <c r="V28" s="19">
        <f t="shared" si="12"/>
        <v>1110</v>
      </c>
      <c r="W28" s="20">
        <f t="shared" si="13"/>
        <v>65.29411764705883</v>
      </c>
    </row>
    <row r="29" spans="1:23" ht="22.5" customHeight="1">
      <c r="A29" s="16">
        <v>7</v>
      </c>
      <c r="B29" s="93" t="s">
        <v>139</v>
      </c>
      <c r="C29" s="92" t="s">
        <v>5</v>
      </c>
      <c r="D29" s="93" t="s">
        <v>140</v>
      </c>
      <c r="E29" s="118" t="s">
        <v>141</v>
      </c>
      <c r="F29" s="152">
        <v>212.5</v>
      </c>
      <c r="G29" s="88">
        <f t="shared" si="7"/>
        <v>62.5</v>
      </c>
      <c r="H29" s="157">
        <v>8</v>
      </c>
      <c r="I29" s="152">
        <v>225.5</v>
      </c>
      <c r="J29" s="88">
        <f t="shared" si="8"/>
        <v>66.32352941176471</v>
      </c>
      <c r="K29" s="153">
        <v>3</v>
      </c>
      <c r="L29" s="169">
        <v>224.5</v>
      </c>
      <c r="M29" s="88">
        <f t="shared" si="9"/>
        <v>66.02941176470588</v>
      </c>
      <c r="N29" s="145">
        <v>5</v>
      </c>
      <c r="O29" s="16">
        <v>219.5</v>
      </c>
      <c r="P29" s="88">
        <f t="shared" si="10"/>
        <v>64.55882352941177</v>
      </c>
      <c r="Q29" s="141">
        <v>7</v>
      </c>
      <c r="R29" s="169">
        <v>227</v>
      </c>
      <c r="S29" s="88">
        <f t="shared" si="11"/>
        <v>66.76470588235294</v>
      </c>
      <c r="T29" s="141">
        <v>7</v>
      </c>
      <c r="U29" s="18"/>
      <c r="V29" s="19">
        <f t="shared" si="12"/>
        <v>1109</v>
      </c>
      <c r="W29" s="20">
        <f t="shared" si="13"/>
        <v>65.23529411764706</v>
      </c>
    </row>
    <row r="30" spans="1:23" ht="22.5" customHeight="1" thickBot="1">
      <c r="A30" s="44">
        <v>8</v>
      </c>
      <c r="B30" s="171" t="s">
        <v>136</v>
      </c>
      <c r="C30" s="115" t="s">
        <v>5</v>
      </c>
      <c r="D30" s="61" t="s">
        <v>137</v>
      </c>
      <c r="E30" s="137" t="s">
        <v>138</v>
      </c>
      <c r="F30" s="154">
        <v>214.5</v>
      </c>
      <c r="G30" s="133">
        <f t="shared" si="7"/>
        <v>63.088235294117645</v>
      </c>
      <c r="H30" s="158">
        <v>7</v>
      </c>
      <c r="I30" s="154">
        <v>224.5</v>
      </c>
      <c r="J30" s="133">
        <f t="shared" si="8"/>
        <v>66.02941176470588</v>
      </c>
      <c r="K30" s="155">
        <v>6</v>
      </c>
      <c r="L30" s="170">
        <v>213.5</v>
      </c>
      <c r="M30" s="133">
        <f t="shared" si="9"/>
        <v>62.794117647058826</v>
      </c>
      <c r="N30" s="146">
        <v>8</v>
      </c>
      <c r="O30" s="44">
        <v>212</v>
      </c>
      <c r="P30" s="133">
        <f t="shared" si="10"/>
        <v>62.35294117647059</v>
      </c>
      <c r="Q30" s="143">
        <v>8</v>
      </c>
      <c r="R30" s="170">
        <v>223</v>
      </c>
      <c r="S30" s="133">
        <f t="shared" si="11"/>
        <v>65.58823529411765</v>
      </c>
      <c r="T30" s="143">
        <v>8</v>
      </c>
      <c r="U30" s="48"/>
      <c r="V30" s="46">
        <f t="shared" si="12"/>
        <v>1087.5</v>
      </c>
      <c r="W30" s="47">
        <f t="shared" si="13"/>
        <v>63.970588235294116</v>
      </c>
    </row>
    <row r="31" ht="22.5" customHeight="1"/>
    <row r="32" spans="3:11" ht="15.75">
      <c r="C32" s="35" t="s">
        <v>36</v>
      </c>
      <c r="E32" s="65"/>
      <c r="K32" s="35" t="s">
        <v>37</v>
      </c>
    </row>
  </sheetData>
  <sheetProtection/>
  <mergeCells count="10">
    <mergeCell ref="V8:V9"/>
    <mergeCell ref="W8:W9"/>
    <mergeCell ref="A1:N1"/>
    <mergeCell ref="D2:H2"/>
    <mergeCell ref="A8:A9"/>
    <mergeCell ref="B8:B9"/>
    <mergeCell ref="C8:C9"/>
    <mergeCell ref="D8:D9"/>
    <mergeCell ref="E8:E9"/>
    <mergeCell ref="F8:S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8">
      <selection activeCell="H24" sqref="H24"/>
    </sheetView>
  </sheetViews>
  <sheetFormatPr defaultColWidth="9.140625" defaultRowHeight="12.75"/>
  <cols>
    <col min="1" max="1" width="6.57421875" style="1" customWidth="1"/>
    <col min="2" max="2" width="18.421875" style="1" customWidth="1"/>
    <col min="3" max="3" width="7.00390625" style="65" customWidth="1"/>
    <col min="4" max="4" width="15.28125" style="1" customWidth="1"/>
    <col min="5" max="5" width="18.8515625" style="1" customWidth="1"/>
    <col min="6" max="7" width="6.7109375" style="1" customWidth="1"/>
    <col min="8" max="8" width="5.7109375" style="1" customWidth="1"/>
    <col min="9" max="10" width="6.7109375" style="1" customWidth="1"/>
    <col min="11" max="11" width="5.7109375" style="1" customWidth="1"/>
    <col min="12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19" width="6.7109375" style="1" customWidth="1"/>
    <col min="20" max="20" width="5.7109375" style="1" customWidth="1"/>
    <col min="21" max="21" width="6.421875" style="1" customWidth="1"/>
    <col min="22" max="16384" width="9.140625" style="1" customWidth="1"/>
  </cols>
  <sheetData>
    <row r="1" spans="1:19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  <c r="S1" s="5"/>
    </row>
    <row r="2" spans="1:19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R2" s="5"/>
      <c r="S2" s="5"/>
    </row>
    <row r="3" spans="1:19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173" t="s">
        <v>222</v>
      </c>
      <c r="L3" s="8" t="s">
        <v>224</v>
      </c>
      <c r="M3" s="6"/>
      <c r="N3" s="6"/>
      <c r="O3" s="6"/>
      <c r="P3" s="5"/>
      <c r="S3" s="5"/>
    </row>
    <row r="4" spans="1:19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173" t="s">
        <v>6</v>
      </c>
      <c r="L4" s="8" t="s">
        <v>33</v>
      </c>
      <c r="M4" s="6"/>
      <c r="N4" s="6"/>
      <c r="O4" s="6"/>
      <c r="P4" s="5"/>
      <c r="S4" s="5"/>
    </row>
    <row r="5" spans="1:19" ht="18.75">
      <c r="A5" s="6"/>
      <c r="B5" s="6"/>
      <c r="C5" s="63"/>
      <c r="D5" s="6"/>
      <c r="E5" s="6"/>
      <c r="F5" s="6"/>
      <c r="G5" s="6"/>
      <c r="H5" s="6"/>
      <c r="I5" s="8"/>
      <c r="J5" s="8" t="s">
        <v>10</v>
      </c>
      <c r="K5" s="173" t="s">
        <v>7</v>
      </c>
      <c r="L5" s="8" t="s">
        <v>223</v>
      </c>
      <c r="M5" s="6"/>
      <c r="N5" s="6"/>
      <c r="O5" s="6"/>
      <c r="P5" s="5"/>
      <c r="S5" s="5"/>
    </row>
    <row r="6" spans="1:19" ht="18.75">
      <c r="A6" s="6"/>
      <c r="B6" s="6"/>
      <c r="C6" s="63"/>
      <c r="D6" s="6"/>
      <c r="E6" s="6"/>
      <c r="F6" s="6"/>
      <c r="G6" s="6"/>
      <c r="H6" s="6"/>
      <c r="I6" s="8"/>
      <c r="J6" s="8" t="s">
        <v>10</v>
      </c>
      <c r="K6" s="173" t="s">
        <v>3</v>
      </c>
      <c r="L6" s="8" t="s">
        <v>23</v>
      </c>
      <c r="M6" s="6"/>
      <c r="N6" s="6"/>
      <c r="O6" s="6"/>
      <c r="P6" s="5"/>
      <c r="S6" s="5"/>
    </row>
    <row r="7" spans="1:19" ht="19.5" thickBot="1">
      <c r="A7" s="6"/>
      <c r="B7" s="6"/>
      <c r="C7" s="63"/>
      <c r="D7" s="6"/>
      <c r="E7" s="6"/>
      <c r="F7" s="6"/>
      <c r="G7" s="6"/>
      <c r="H7" s="6"/>
      <c r="I7" s="8"/>
      <c r="J7" s="8" t="s">
        <v>10</v>
      </c>
      <c r="K7" s="173" t="s">
        <v>32</v>
      </c>
      <c r="L7" s="8" t="s">
        <v>220</v>
      </c>
      <c r="M7" s="6"/>
      <c r="N7" s="6"/>
      <c r="O7" s="6"/>
      <c r="P7" s="5"/>
      <c r="R7" s="8"/>
      <c r="S7" s="5"/>
    </row>
    <row r="8" spans="1:23" ht="16.5" customHeight="1" thickBot="1">
      <c r="A8" s="236" t="s">
        <v>11</v>
      </c>
      <c r="B8" s="238" t="s">
        <v>1</v>
      </c>
      <c r="C8" s="253" t="s">
        <v>4</v>
      </c>
      <c r="D8" s="242" t="s">
        <v>0</v>
      </c>
      <c r="E8" s="244" t="s">
        <v>2</v>
      </c>
      <c r="F8" s="246" t="s">
        <v>21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87"/>
      <c r="U8" s="32"/>
      <c r="V8" s="244" t="s">
        <v>9</v>
      </c>
      <c r="W8" s="251" t="s">
        <v>8</v>
      </c>
    </row>
    <row r="9" spans="1:23" ht="19.5" customHeight="1" thickBot="1">
      <c r="A9" s="237"/>
      <c r="B9" s="239"/>
      <c r="C9" s="254"/>
      <c r="D9" s="243"/>
      <c r="E9" s="245"/>
      <c r="F9" s="10" t="s">
        <v>222</v>
      </c>
      <c r="G9" s="11" t="s">
        <v>8</v>
      </c>
      <c r="H9" s="22" t="s">
        <v>12</v>
      </c>
      <c r="I9" s="10" t="s">
        <v>6</v>
      </c>
      <c r="J9" s="11" t="s">
        <v>8</v>
      </c>
      <c r="K9" s="22" t="s">
        <v>12</v>
      </c>
      <c r="L9" s="11" t="s">
        <v>7</v>
      </c>
      <c r="M9" s="11" t="s">
        <v>8</v>
      </c>
      <c r="N9" s="22" t="s">
        <v>12</v>
      </c>
      <c r="O9" s="11" t="s">
        <v>3</v>
      </c>
      <c r="P9" s="11" t="s">
        <v>8</v>
      </c>
      <c r="Q9" s="22" t="s">
        <v>12</v>
      </c>
      <c r="R9" s="11" t="s">
        <v>32</v>
      </c>
      <c r="S9" s="11" t="s">
        <v>8</v>
      </c>
      <c r="T9" s="22" t="s">
        <v>12</v>
      </c>
      <c r="U9" s="33" t="s">
        <v>22</v>
      </c>
      <c r="V9" s="245"/>
      <c r="W9" s="252"/>
    </row>
    <row r="10" spans="1:23" ht="22.5" customHeight="1" thickBot="1">
      <c r="A10" s="34" t="s">
        <v>234</v>
      </c>
      <c r="B10" s="5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2.5" customHeight="1">
      <c r="A11" s="12">
        <v>1</v>
      </c>
      <c r="B11" s="120" t="s">
        <v>49</v>
      </c>
      <c r="C11" s="123" t="s">
        <v>5</v>
      </c>
      <c r="D11" s="195" t="s">
        <v>100</v>
      </c>
      <c r="E11" s="167" t="s">
        <v>51</v>
      </c>
      <c r="F11" s="150">
        <v>289.5</v>
      </c>
      <c r="G11" s="131">
        <f aca="true" t="shared" si="0" ref="G11:G21">PRODUCT(F11*100/400)</f>
        <v>72.375</v>
      </c>
      <c r="H11" s="156">
        <v>1</v>
      </c>
      <c r="I11" s="150">
        <v>280</v>
      </c>
      <c r="J11" s="131">
        <f aca="true" t="shared" si="1" ref="J11:J21">PRODUCT(I11*100/400)</f>
        <v>70</v>
      </c>
      <c r="K11" s="151">
        <v>2</v>
      </c>
      <c r="L11" s="168">
        <v>273.5</v>
      </c>
      <c r="M11" s="131">
        <f aca="true" t="shared" si="2" ref="M11:M21">PRODUCT(L11*100/400)</f>
        <v>68.375</v>
      </c>
      <c r="N11" s="144">
        <v>3</v>
      </c>
      <c r="O11" s="138">
        <v>279</v>
      </c>
      <c r="P11" s="131">
        <f aca="true" t="shared" si="3" ref="P11:P21">PRODUCT(O11*100/400)</f>
        <v>69.75</v>
      </c>
      <c r="Q11" s="139">
        <v>1</v>
      </c>
      <c r="R11" s="168">
        <v>282.5</v>
      </c>
      <c r="S11" s="131">
        <f aca="true" t="shared" si="4" ref="S11:S21">PRODUCT(R11*100/400)</f>
        <v>70.625</v>
      </c>
      <c r="T11" s="139">
        <v>1</v>
      </c>
      <c r="U11" s="13"/>
      <c r="V11" s="14">
        <f aca="true" t="shared" si="5" ref="V11:V21">SUM(F11+I11+L11+R11+O11)</f>
        <v>1404.5</v>
      </c>
      <c r="W11" s="15">
        <f aca="true" t="shared" si="6" ref="W11:W21">PRODUCT(V11/5*100/400)</f>
        <v>70.225</v>
      </c>
    </row>
    <row r="12" spans="1:23" ht="22.5" customHeight="1">
      <c r="A12" s="16">
        <v>2</v>
      </c>
      <c r="B12" s="93" t="s">
        <v>104</v>
      </c>
      <c r="C12" s="92" t="s">
        <v>5</v>
      </c>
      <c r="D12" s="94" t="s">
        <v>120</v>
      </c>
      <c r="E12" s="118" t="s">
        <v>106</v>
      </c>
      <c r="F12" s="152">
        <v>282.5</v>
      </c>
      <c r="G12" s="88">
        <f t="shared" si="0"/>
        <v>70.625</v>
      </c>
      <c r="H12" s="157">
        <v>2</v>
      </c>
      <c r="I12" s="152">
        <v>286</v>
      </c>
      <c r="J12" s="88">
        <f t="shared" si="1"/>
        <v>71.5</v>
      </c>
      <c r="K12" s="153">
        <v>1</v>
      </c>
      <c r="L12" s="169">
        <v>275.5</v>
      </c>
      <c r="M12" s="88">
        <f t="shared" si="2"/>
        <v>68.875</v>
      </c>
      <c r="N12" s="145">
        <v>2</v>
      </c>
      <c r="O12" s="140">
        <v>279</v>
      </c>
      <c r="P12" s="88">
        <f t="shared" si="3"/>
        <v>69.75</v>
      </c>
      <c r="Q12" s="141">
        <v>1</v>
      </c>
      <c r="R12" s="169">
        <v>260.5</v>
      </c>
      <c r="S12" s="88">
        <f t="shared" si="4"/>
        <v>65.125</v>
      </c>
      <c r="T12" s="141">
        <v>8</v>
      </c>
      <c r="U12" s="18"/>
      <c r="V12" s="19">
        <f t="shared" si="5"/>
        <v>1383.5</v>
      </c>
      <c r="W12" s="20">
        <f t="shared" si="6"/>
        <v>69.175</v>
      </c>
    </row>
    <row r="13" spans="1:23" ht="22.5" customHeight="1">
      <c r="A13" s="16">
        <v>3</v>
      </c>
      <c r="B13" s="101" t="s">
        <v>49</v>
      </c>
      <c r="C13" s="92" t="s">
        <v>5</v>
      </c>
      <c r="D13" s="94" t="s">
        <v>118</v>
      </c>
      <c r="E13" s="118" t="s">
        <v>119</v>
      </c>
      <c r="F13" s="152">
        <v>277.5</v>
      </c>
      <c r="G13" s="88">
        <f t="shared" si="0"/>
        <v>69.375</v>
      </c>
      <c r="H13" s="157">
        <v>3</v>
      </c>
      <c r="I13" s="152">
        <v>270</v>
      </c>
      <c r="J13" s="88">
        <f t="shared" si="1"/>
        <v>67.5</v>
      </c>
      <c r="K13" s="153">
        <v>6</v>
      </c>
      <c r="L13" s="169">
        <v>277</v>
      </c>
      <c r="M13" s="88">
        <f t="shared" si="2"/>
        <v>69.25</v>
      </c>
      <c r="N13" s="145">
        <v>1</v>
      </c>
      <c r="O13" s="140">
        <v>261.5</v>
      </c>
      <c r="P13" s="88">
        <f t="shared" si="3"/>
        <v>65.375</v>
      </c>
      <c r="Q13" s="141">
        <v>8</v>
      </c>
      <c r="R13" s="169">
        <v>282.5</v>
      </c>
      <c r="S13" s="88">
        <f t="shared" si="4"/>
        <v>70.625</v>
      </c>
      <c r="T13" s="141">
        <v>1</v>
      </c>
      <c r="U13" s="18"/>
      <c r="V13" s="19">
        <f t="shared" si="5"/>
        <v>1368.5</v>
      </c>
      <c r="W13" s="20">
        <f t="shared" si="6"/>
        <v>68.425</v>
      </c>
    </row>
    <row r="14" spans="1:23" ht="22.5" customHeight="1">
      <c r="A14" s="16">
        <v>4</v>
      </c>
      <c r="B14" s="90" t="s">
        <v>107</v>
      </c>
      <c r="C14" s="91" t="s">
        <v>46</v>
      </c>
      <c r="D14" s="90" t="s">
        <v>108</v>
      </c>
      <c r="E14" s="117" t="s">
        <v>109</v>
      </c>
      <c r="F14" s="152">
        <v>261.5</v>
      </c>
      <c r="G14" s="88">
        <f t="shared" si="0"/>
        <v>65.375</v>
      </c>
      <c r="H14" s="157">
        <v>8</v>
      </c>
      <c r="I14" s="152">
        <v>275.5</v>
      </c>
      <c r="J14" s="88">
        <f t="shared" si="1"/>
        <v>68.875</v>
      </c>
      <c r="K14" s="153">
        <v>3</v>
      </c>
      <c r="L14" s="169">
        <v>272</v>
      </c>
      <c r="M14" s="88">
        <f t="shared" si="2"/>
        <v>68</v>
      </c>
      <c r="N14" s="145">
        <v>4</v>
      </c>
      <c r="O14" s="140">
        <v>272</v>
      </c>
      <c r="P14" s="88">
        <f t="shared" si="3"/>
        <v>68</v>
      </c>
      <c r="Q14" s="141">
        <v>3</v>
      </c>
      <c r="R14" s="169">
        <v>271</v>
      </c>
      <c r="S14" s="88">
        <f t="shared" si="4"/>
        <v>67.75</v>
      </c>
      <c r="T14" s="141">
        <v>3</v>
      </c>
      <c r="U14" s="18"/>
      <c r="V14" s="19">
        <f t="shared" si="5"/>
        <v>1352</v>
      </c>
      <c r="W14" s="20">
        <f t="shared" si="6"/>
        <v>67.6</v>
      </c>
    </row>
    <row r="15" spans="1:23" ht="22.5" customHeight="1">
      <c r="A15" s="16">
        <v>5</v>
      </c>
      <c r="B15" s="90" t="s">
        <v>113</v>
      </c>
      <c r="C15" s="91" t="s">
        <v>46</v>
      </c>
      <c r="D15" s="90" t="s">
        <v>114</v>
      </c>
      <c r="E15" s="117" t="s">
        <v>113</v>
      </c>
      <c r="F15" s="152">
        <v>266</v>
      </c>
      <c r="G15" s="88">
        <f t="shared" si="0"/>
        <v>66.5</v>
      </c>
      <c r="H15" s="157">
        <v>6</v>
      </c>
      <c r="I15" s="152">
        <v>273.5</v>
      </c>
      <c r="J15" s="88">
        <f t="shared" si="1"/>
        <v>68.375</v>
      </c>
      <c r="K15" s="153">
        <v>4</v>
      </c>
      <c r="L15" s="169">
        <v>265.5</v>
      </c>
      <c r="M15" s="88">
        <f t="shared" si="2"/>
        <v>66.375</v>
      </c>
      <c r="N15" s="145">
        <v>5</v>
      </c>
      <c r="O15" s="140">
        <v>262</v>
      </c>
      <c r="P15" s="88">
        <f t="shared" si="3"/>
        <v>65.5</v>
      </c>
      <c r="Q15" s="141">
        <v>5</v>
      </c>
      <c r="R15" s="169">
        <v>266</v>
      </c>
      <c r="S15" s="88">
        <f t="shared" si="4"/>
        <v>66.5</v>
      </c>
      <c r="T15" s="141">
        <v>6</v>
      </c>
      <c r="U15" s="18"/>
      <c r="V15" s="19">
        <f t="shared" si="5"/>
        <v>1333</v>
      </c>
      <c r="W15" s="20">
        <f t="shared" si="6"/>
        <v>66.65</v>
      </c>
    </row>
    <row r="16" spans="1:23" ht="22.5" customHeight="1">
      <c r="A16" s="16">
        <v>6</v>
      </c>
      <c r="B16" s="93" t="s">
        <v>115</v>
      </c>
      <c r="C16" s="92" t="s">
        <v>5</v>
      </c>
      <c r="D16" s="93" t="s">
        <v>116</v>
      </c>
      <c r="E16" s="136" t="s">
        <v>228</v>
      </c>
      <c r="F16" s="152">
        <v>264.5</v>
      </c>
      <c r="G16" s="88">
        <f t="shared" si="0"/>
        <v>66.125</v>
      </c>
      <c r="H16" s="157">
        <v>7</v>
      </c>
      <c r="I16" s="152">
        <v>271.5</v>
      </c>
      <c r="J16" s="88">
        <f t="shared" si="1"/>
        <v>67.875</v>
      </c>
      <c r="K16" s="153">
        <v>5</v>
      </c>
      <c r="L16" s="169">
        <v>258</v>
      </c>
      <c r="M16" s="88">
        <f t="shared" si="2"/>
        <v>64.5</v>
      </c>
      <c r="N16" s="145">
        <v>9</v>
      </c>
      <c r="O16" s="140">
        <v>262</v>
      </c>
      <c r="P16" s="88">
        <f t="shared" si="3"/>
        <v>65.5</v>
      </c>
      <c r="Q16" s="141">
        <v>5</v>
      </c>
      <c r="R16" s="169">
        <v>268.5</v>
      </c>
      <c r="S16" s="88">
        <f t="shared" si="4"/>
        <v>67.125</v>
      </c>
      <c r="T16" s="141">
        <v>4</v>
      </c>
      <c r="U16" s="18"/>
      <c r="V16" s="19">
        <f t="shared" si="5"/>
        <v>1324.5</v>
      </c>
      <c r="W16" s="20">
        <f t="shared" si="6"/>
        <v>66.225</v>
      </c>
    </row>
    <row r="17" spans="1:23" ht="22.5" customHeight="1">
      <c r="A17" s="16">
        <v>7</v>
      </c>
      <c r="B17" s="93" t="s">
        <v>104</v>
      </c>
      <c r="C17" s="92" t="s">
        <v>5</v>
      </c>
      <c r="D17" s="94" t="s">
        <v>105</v>
      </c>
      <c r="E17" s="118" t="s">
        <v>106</v>
      </c>
      <c r="F17" s="152">
        <v>268</v>
      </c>
      <c r="G17" s="88">
        <f t="shared" si="0"/>
        <v>67</v>
      </c>
      <c r="H17" s="157">
        <v>5</v>
      </c>
      <c r="I17" s="152">
        <v>260</v>
      </c>
      <c r="J17" s="88">
        <f t="shared" si="1"/>
        <v>65</v>
      </c>
      <c r="K17" s="153">
        <v>8</v>
      </c>
      <c r="L17" s="169">
        <v>262.5</v>
      </c>
      <c r="M17" s="88">
        <f t="shared" si="2"/>
        <v>65.625</v>
      </c>
      <c r="N17" s="145">
        <v>6</v>
      </c>
      <c r="O17" s="140">
        <v>262</v>
      </c>
      <c r="P17" s="88">
        <f t="shared" si="3"/>
        <v>65.5</v>
      </c>
      <c r="Q17" s="141">
        <v>5</v>
      </c>
      <c r="R17" s="169">
        <v>268.5</v>
      </c>
      <c r="S17" s="88">
        <f t="shared" si="4"/>
        <v>67.125</v>
      </c>
      <c r="T17" s="141">
        <v>4</v>
      </c>
      <c r="U17" s="18"/>
      <c r="V17" s="19">
        <f t="shared" si="5"/>
        <v>1321</v>
      </c>
      <c r="W17" s="20">
        <f t="shared" si="6"/>
        <v>66.05</v>
      </c>
    </row>
    <row r="18" spans="1:23" ht="22.5" customHeight="1">
      <c r="A18" s="16">
        <v>8</v>
      </c>
      <c r="B18" s="90" t="s">
        <v>52</v>
      </c>
      <c r="C18" s="91" t="s">
        <v>46</v>
      </c>
      <c r="D18" s="90" t="s">
        <v>53</v>
      </c>
      <c r="E18" s="117" t="s">
        <v>54</v>
      </c>
      <c r="F18" s="152">
        <v>271.5</v>
      </c>
      <c r="G18" s="88">
        <f t="shared" si="0"/>
        <v>67.875</v>
      </c>
      <c r="H18" s="157">
        <v>4</v>
      </c>
      <c r="I18" s="152">
        <v>267</v>
      </c>
      <c r="J18" s="88">
        <f t="shared" si="1"/>
        <v>66.75</v>
      </c>
      <c r="K18" s="153">
        <v>7</v>
      </c>
      <c r="L18" s="169">
        <v>259</v>
      </c>
      <c r="M18" s="88">
        <f t="shared" si="2"/>
        <v>64.75</v>
      </c>
      <c r="N18" s="145">
        <v>8</v>
      </c>
      <c r="O18" s="140">
        <v>259.5</v>
      </c>
      <c r="P18" s="88">
        <f t="shared" si="3"/>
        <v>64.875</v>
      </c>
      <c r="Q18" s="141">
        <v>9</v>
      </c>
      <c r="R18" s="169">
        <v>260</v>
      </c>
      <c r="S18" s="88">
        <f t="shared" si="4"/>
        <v>65</v>
      </c>
      <c r="T18" s="141">
        <v>9</v>
      </c>
      <c r="U18" s="18"/>
      <c r="V18" s="19">
        <f t="shared" si="5"/>
        <v>1317</v>
      </c>
      <c r="W18" s="20">
        <f t="shared" si="6"/>
        <v>65.85</v>
      </c>
    </row>
    <row r="19" spans="1:23" ht="22.5" customHeight="1">
      <c r="A19" s="16">
        <v>9</v>
      </c>
      <c r="B19" s="93" t="s">
        <v>110</v>
      </c>
      <c r="C19" s="92" t="s">
        <v>5</v>
      </c>
      <c r="D19" s="93" t="s">
        <v>111</v>
      </c>
      <c r="E19" s="118" t="s">
        <v>112</v>
      </c>
      <c r="F19" s="152">
        <v>255</v>
      </c>
      <c r="G19" s="88">
        <f t="shared" si="0"/>
        <v>63.75</v>
      </c>
      <c r="H19" s="157">
        <v>10</v>
      </c>
      <c r="I19" s="152">
        <v>256</v>
      </c>
      <c r="J19" s="88">
        <f t="shared" si="1"/>
        <v>64</v>
      </c>
      <c r="K19" s="153">
        <v>9</v>
      </c>
      <c r="L19" s="169">
        <v>260.5</v>
      </c>
      <c r="M19" s="88">
        <f t="shared" si="2"/>
        <v>65.125</v>
      </c>
      <c r="N19" s="145">
        <v>7</v>
      </c>
      <c r="O19" s="140">
        <v>254.5</v>
      </c>
      <c r="P19" s="88">
        <f t="shared" si="3"/>
        <v>63.625</v>
      </c>
      <c r="Q19" s="141">
        <v>10</v>
      </c>
      <c r="R19" s="169">
        <v>262</v>
      </c>
      <c r="S19" s="88">
        <f t="shared" si="4"/>
        <v>65.5</v>
      </c>
      <c r="T19" s="141">
        <v>7</v>
      </c>
      <c r="U19" s="18"/>
      <c r="V19" s="19">
        <f t="shared" si="5"/>
        <v>1288</v>
      </c>
      <c r="W19" s="20">
        <f t="shared" si="6"/>
        <v>64.4</v>
      </c>
    </row>
    <row r="20" spans="1:23" ht="22.5" customHeight="1">
      <c r="A20" s="16">
        <v>10</v>
      </c>
      <c r="B20" s="93" t="s">
        <v>101</v>
      </c>
      <c r="C20" s="92" t="s">
        <v>5</v>
      </c>
      <c r="D20" s="94" t="s">
        <v>102</v>
      </c>
      <c r="E20" s="118" t="s">
        <v>103</v>
      </c>
      <c r="F20" s="152">
        <v>259.5</v>
      </c>
      <c r="G20" s="88">
        <f t="shared" si="0"/>
        <v>64.875</v>
      </c>
      <c r="H20" s="157">
        <v>9</v>
      </c>
      <c r="I20" s="152">
        <v>255.5</v>
      </c>
      <c r="J20" s="88">
        <f t="shared" si="1"/>
        <v>63.875</v>
      </c>
      <c r="K20" s="153">
        <v>10</v>
      </c>
      <c r="L20" s="169">
        <v>245</v>
      </c>
      <c r="M20" s="88">
        <f t="shared" si="2"/>
        <v>61.25</v>
      </c>
      <c r="N20" s="145">
        <v>10</v>
      </c>
      <c r="O20" s="140">
        <v>262.5</v>
      </c>
      <c r="P20" s="88">
        <f t="shared" si="3"/>
        <v>65.625</v>
      </c>
      <c r="Q20" s="141">
        <v>4</v>
      </c>
      <c r="R20" s="169">
        <v>253.5</v>
      </c>
      <c r="S20" s="88">
        <f t="shared" si="4"/>
        <v>63.375</v>
      </c>
      <c r="T20" s="141">
        <v>10</v>
      </c>
      <c r="U20" s="18"/>
      <c r="V20" s="19">
        <f t="shared" si="5"/>
        <v>1276</v>
      </c>
      <c r="W20" s="20">
        <f t="shared" si="6"/>
        <v>63.8</v>
      </c>
    </row>
    <row r="21" spans="1:23" ht="22.5" customHeight="1" thickBot="1">
      <c r="A21" s="44">
        <v>11</v>
      </c>
      <c r="B21" s="114" t="s">
        <v>55</v>
      </c>
      <c r="C21" s="115" t="s">
        <v>5</v>
      </c>
      <c r="D21" s="196" t="s">
        <v>121</v>
      </c>
      <c r="E21" s="214" t="s">
        <v>122</v>
      </c>
      <c r="F21" s="154">
        <v>239</v>
      </c>
      <c r="G21" s="133">
        <f t="shared" si="0"/>
        <v>59.75</v>
      </c>
      <c r="H21" s="158">
        <v>11</v>
      </c>
      <c r="I21" s="154">
        <v>243</v>
      </c>
      <c r="J21" s="133">
        <f t="shared" si="1"/>
        <v>60.75</v>
      </c>
      <c r="K21" s="155">
        <v>11</v>
      </c>
      <c r="L21" s="170">
        <v>235.5</v>
      </c>
      <c r="M21" s="133">
        <f t="shared" si="2"/>
        <v>58.875</v>
      </c>
      <c r="N21" s="146">
        <v>11</v>
      </c>
      <c r="O21" s="142">
        <v>247.5</v>
      </c>
      <c r="P21" s="133">
        <f t="shared" si="3"/>
        <v>61.875</v>
      </c>
      <c r="Q21" s="143">
        <v>11</v>
      </c>
      <c r="R21" s="170">
        <v>247</v>
      </c>
      <c r="S21" s="133">
        <f t="shared" si="4"/>
        <v>61.75</v>
      </c>
      <c r="T21" s="143">
        <v>11</v>
      </c>
      <c r="U21" s="48"/>
      <c r="V21" s="46">
        <f t="shared" si="5"/>
        <v>1212</v>
      </c>
      <c r="W21" s="47">
        <f t="shared" si="6"/>
        <v>60.6</v>
      </c>
    </row>
    <row r="22" spans="1:25" ht="22.5" customHeight="1" thickBot="1">
      <c r="A22" s="34" t="s">
        <v>235</v>
      </c>
      <c r="B22" s="5"/>
      <c r="C22" s="3"/>
      <c r="D22" s="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3" ht="22.5" customHeight="1">
      <c r="A23" s="12">
        <v>1</v>
      </c>
      <c r="B23" s="120" t="s">
        <v>131</v>
      </c>
      <c r="C23" s="123" t="s">
        <v>68</v>
      </c>
      <c r="D23" s="49" t="s">
        <v>132</v>
      </c>
      <c r="E23" s="167" t="s">
        <v>133</v>
      </c>
      <c r="F23" s="150">
        <v>287</v>
      </c>
      <c r="G23" s="131">
        <f aca="true" t="shared" si="7" ref="G23:G30">PRODUCT(F23*100/400)</f>
        <v>71.75</v>
      </c>
      <c r="H23" s="156">
        <v>1</v>
      </c>
      <c r="I23" s="150">
        <v>291.5</v>
      </c>
      <c r="J23" s="131">
        <f aca="true" t="shared" si="8" ref="J23:J30">PRODUCT(I23*100/400)</f>
        <v>72.875</v>
      </c>
      <c r="K23" s="156">
        <v>1</v>
      </c>
      <c r="L23" s="138">
        <v>284</v>
      </c>
      <c r="M23" s="131">
        <f aca="true" t="shared" si="9" ref="M23:M30">PRODUCT(L23*100/400)</f>
        <v>71</v>
      </c>
      <c r="N23" s="139">
        <v>1</v>
      </c>
      <c r="O23" s="168">
        <v>272</v>
      </c>
      <c r="P23" s="131">
        <f aca="true" t="shared" si="10" ref="P23:P30">PRODUCT(O23*100/400)</f>
        <v>68</v>
      </c>
      <c r="Q23" s="139">
        <v>2</v>
      </c>
      <c r="R23" s="168">
        <v>294.5</v>
      </c>
      <c r="S23" s="131">
        <f aca="true" t="shared" si="11" ref="S23:S30">PRODUCT(R23*100/400)</f>
        <v>73.625</v>
      </c>
      <c r="T23" s="139">
        <v>1</v>
      </c>
      <c r="U23" s="13"/>
      <c r="V23" s="14">
        <f aca="true" t="shared" si="12" ref="V23:V30">SUM(F23+I23+L23+R23+O23)</f>
        <v>1429</v>
      </c>
      <c r="W23" s="15">
        <f aca="true" t="shared" si="13" ref="W23:W30">PRODUCT(V23/5*100/400)</f>
        <v>71.45</v>
      </c>
    </row>
    <row r="24" spans="1:23" ht="22.5" customHeight="1">
      <c r="A24" s="16">
        <v>2</v>
      </c>
      <c r="B24" s="93" t="s">
        <v>128</v>
      </c>
      <c r="C24" s="92" t="s">
        <v>5</v>
      </c>
      <c r="D24" s="94" t="s">
        <v>129</v>
      </c>
      <c r="E24" s="118" t="s">
        <v>130</v>
      </c>
      <c r="F24" s="152">
        <v>269</v>
      </c>
      <c r="G24" s="88">
        <f t="shared" si="7"/>
        <v>67.25</v>
      </c>
      <c r="H24" s="157">
        <v>4</v>
      </c>
      <c r="I24" s="152">
        <v>287</v>
      </c>
      <c r="J24" s="88">
        <f t="shared" si="8"/>
        <v>71.75</v>
      </c>
      <c r="K24" s="157">
        <v>2</v>
      </c>
      <c r="L24" s="140">
        <v>276.5</v>
      </c>
      <c r="M24" s="88">
        <f t="shared" si="9"/>
        <v>69.125</v>
      </c>
      <c r="N24" s="141">
        <v>3</v>
      </c>
      <c r="O24" s="169">
        <v>269.5</v>
      </c>
      <c r="P24" s="88">
        <f t="shared" si="10"/>
        <v>67.375</v>
      </c>
      <c r="Q24" s="141">
        <v>3</v>
      </c>
      <c r="R24" s="169">
        <v>274.5</v>
      </c>
      <c r="S24" s="88">
        <f t="shared" si="11"/>
        <v>68.625</v>
      </c>
      <c r="T24" s="141">
        <v>2</v>
      </c>
      <c r="U24" s="18"/>
      <c r="V24" s="19">
        <f t="shared" si="12"/>
        <v>1376.5</v>
      </c>
      <c r="W24" s="20">
        <f t="shared" si="13"/>
        <v>68.825</v>
      </c>
    </row>
    <row r="25" spans="1:23" ht="22.5" customHeight="1">
      <c r="A25" s="16">
        <v>3</v>
      </c>
      <c r="B25" s="97" t="s">
        <v>77</v>
      </c>
      <c r="C25" s="92" t="s">
        <v>5</v>
      </c>
      <c r="D25" s="97" t="s">
        <v>123</v>
      </c>
      <c r="E25" s="127" t="s">
        <v>124</v>
      </c>
      <c r="F25" s="152">
        <v>272</v>
      </c>
      <c r="G25" s="88">
        <f t="shared" si="7"/>
        <v>68</v>
      </c>
      <c r="H25" s="157">
        <v>3</v>
      </c>
      <c r="I25" s="152">
        <v>277</v>
      </c>
      <c r="J25" s="88">
        <f t="shared" si="8"/>
        <v>69.25</v>
      </c>
      <c r="K25" s="157">
        <v>3</v>
      </c>
      <c r="L25" s="140">
        <v>284</v>
      </c>
      <c r="M25" s="88">
        <f t="shared" si="9"/>
        <v>71</v>
      </c>
      <c r="N25" s="141">
        <v>2</v>
      </c>
      <c r="O25" s="169">
        <v>272.5</v>
      </c>
      <c r="P25" s="88">
        <f t="shared" si="10"/>
        <v>68.125</v>
      </c>
      <c r="Q25" s="141">
        <v>1</v>
      </c>
      <c r="R25" s="169">
        <v>267.5</v>
      </c>
      <c r="S25" s="88">
        <f t="shared" si="11"/>
        <v>66.875</v>
      </c>
      <c r="T25" s="141">
        <v>4</v>
      </c>
      <c r="U25" s="18"/>
      <c r="V25" s="19">
        <f t="shared" si="12"/>
        <v>1373</v>
      </c>
      <c r="W25" s="20">
        <f t="shared" si="13"/>
        <v>68.65</v>
      </c>
    </row>
    <row r="26" spans="1:23" ht="22.5" customHeight="1">
      <c r="A26" s="16">
        <v>4</v>
      </c>
      <c r="B26" s="93" t="s">
        <v>142</v>
      </c>
      <c r="C26" s="92" t="s">
        <v>5</v>
      </c>
      <c r="D26" s="94" t="s">
        <v>143</v>
      </c>
      <c r="E26" s="118" t="s">
        <v>144</v>
      </c>
      <c r="F26" s="152">
        <v>273</v>
      </c>
      <c r="G26" s="88">
        <f t="shared" si="7"/>
        <v>68.25</v>
      </c>
      <c r="H26" s="157">
        <v>2</v>
      </c>
      <c r="I26" s="152">
        <v>272.5</v>
      </c>
      <c r="J26" s="88">
        <f t="shared" si="8"/>
        <v>68.125</v>
      </c>
      <c r="K26" s="157">
        <v>4</v>
      </c>
      <c r="L26" s="140">
        <v>271.5</v>
      </c>
      <c r="M26" s="88">
        <f t="shared" si="9"/>
        <v>67.875</v>
      </c>
      <c r="N26" s="141">
        <v>4</v>
      </c>
      <c r="O26" s="169">
        <v>269</v>
      </c>
      <c r="P26" s="88">
        <f t="shared" si="10"/>
        <v>67.25</v>
      </c>
      <c r="Q26" s="141">
        <v>4</v>
      </c>
      <c r="R26" s="169">
        <v>270.5</v>
      </c>
      <c r="S26" s="88">
        <f t="shared" si="11"/>
        <v>67.625</v>
      </c>
      <c r="T26" s="141">
        <v>3</v>
      </c>
      <c r="U26" s="18"/>
      <c r="V26" s="19">
        <f t="shared" si="12"/>
        <v>1356.5</v>
      </c>
      <c r="W26" s="20">
        <f t="shared" si="13"/>
        <v>67.825</v>
      </c>
    </row>
    <row r="27" spans="1:23" ht="22.5" customHeight="1">
      <c r="A27" s="16">
        <v>5</v>
      </c>
      <c r="B27" s="90" t="s">
        <v>125</v>
      </c>
      <c r="C27" s="92" t="s">
        <v>5</v>
      </c>
      <c r="D27" s="90" t="s">
        <v>126</v>
      </c>
      <c r="E27" s="172" t="s">
        <v>127</v>
      </c>
      <c r="F27" s="152">
        <v>268.5</v>
      </c>
      <c r="G27" s="88">
        <f t="shared" si="7"/>
        <v>67.125</v>
      </c>
      <c r="H27" s="157">
        <v>5</v>
      </c>
      <c r="I27" s="152">
        <v>272</v>
      </c>
      <c r="J27" s="88">
        <f t="shared" si="8"/>
        <v>68</v>
      </c>
      <c r="K27" s="157">
        <v>5</v>
      </c>
      <c r="L27" s="140">
        <v>271.5</v>
      </c>
      <c r="M27" s="88">
        <f t="shared" si="9"/>
        <v>67.875</v>
      </c>
      <c r="N27" s="141">
        <v>5</v>
      </c>
      <c r="O27" s="169">
        <v>268</v>
      </c>
      <c r="P27" s="88">
        <f t="shared" si="10"/>
        <v>67</v>
      </c>
      <c r="Q27" s="141">
        <v>5</v>
      </c>
      <c r="R27" s="169">
        <v>261</v>
      </c>
      <c r="S27" s="88">
        <f t="shared" si="11"/>
        <v>65.25</v>
      </c>
      <c r="T27" s="141">
        <v>6</v>
      </c>
      <c r="U27" s="18"/>
      <c r="V27" s="19">
        <f t="shared" si="12"/>
        <v>1341</v>
      </c>
      <c r="W27" s="20">
        <f t="shared" si="13"/>
        <v>67.05</v>
      </c>
    </row>
    <row r="28" spans="1:23" ht="22.5" customHeight="1">
      <c r="A28" s="16">
        <v>6</v>
      </c>
      <c r="B28" s="93" t="s">
        <v>134</v>
      </c>
      <c r="C28" s="92" t="s">
        <v>5</v>
      </c>
      <c r="D28" s="38" t="s">
        <v>135</v>
      </c>
      <c r="E28" s="118" t="s">
        <v>119</v>
      </c>
      <c r="F28" s="152">
        <v>263</v>
      </c>
      <c r="G28" s="88">
        <f t="shared" si="7"/>
        <v>65.75</v>
      </c>
      <c r="H28" s="157">
        <v>7</v>
      </c>
      <c r="I28" s="152">
        <v>267</v>
      </c>
      <c r="J28" s="88">
        <f t="shared" si="8"/>
        <v>66.75</v>
      </c>
      <c r="K28" s="157">
        <v>6</v>
      </c>
      <c r="L28" s="140">
        <v>267.5</v>
      </c>
      <c r="M28" s="88">
        <f t="shared" si="9"/>
        <v>66.875</v>
      </c>
      <c r="N28" s="141">
        <v>6</v>
      </c>
      <c r="O28" s="169">
        <v>260.5</v>
      </c>
      <c r="P28" s="88">
        <f t="shared" si="10"/>
        <v>65.125</v>
      </c>
      <c r="Q28" s="141">
        <v>6</v>
      </c>
      <c r="R28" s="169">
        <v>266</v>
      </c>
      <c r="S28" s="88">
        <f t="shared" si="11"/>
        <v>66.5</v>
      </c>
      <c r="T28" s="141">
        <v>5</v>
      </c>
      <c r="U28" s="18"/>
      <c r="V28" s="19">
        <f t="shared" si="12"/>
        <v>1324</v>
      </c>
      <c r="W28" s="20">
        <f t="shared" si="13"/>
        <v>66.2</v>
      </c>
    </row>
    <row r="29" spans="1:23" ht="22.5" customHeight="1">
      <c r="A29" s="16">
        <v>7</v>
      </c>
      <c r="B29" s="93" t="s">
        <v>139</v>
      </c>
      <c r="C29" s="92" t="s">
        <v>5</v>
      </c>
      <c r="D29" s="93" t="s">
        <v>140</v>
      </c>
      <c r="E29" s="118" t="s">
        <v>141</v>
      </c>
      <c r="F29" s="152">
        <v>257.5</v>
      </c>
      <c r="G29" s="88">
        <f t="shared" si="7"/>
        <v>64.375</v>
      </c>
      <c r="H29" s="157">
        <v>8</v>
      </c>
      <c r="I29" s="152">
        <v>257</v>
      </c>
      <c r="J29" s="88">
        <f t="shared" si="8"/>
        <v>64.25</v>
      </c>
      <c r="K29" s="157">
        <v>7</v>
      </c>
      <c r="L29" s="140">
        <v>255.5</v>
      </c>
      <c r="M29" s="88">
        <f t="shared" si="9"/>
        <v>63.875</v>
      </c>
      <c r="N29" s="141">
        <v>7</v>
      </c>
      <c r="O29" s="169">
        <v>252.5</v>
      </c>
      <c r="P29" s="88">
        <f t="shared" si="10"/>
        <v>63.125</v>
      </c>
      <c r="Q29" s="141">
        <v>7</v>
      </c>
      <c r="R29" s="169">
        <v>258</v>
      </c>
      <c r="S29" s="88">
        <f t="shared" si="11"/>
        <v>64.5</v>
      </c>
      <c r="T29" s="141">
        <v>8</v>
      </c>
      <c r="U29" s="18"/>
      <c r="V29" s="19">
        <f t="shared" si="12"/>
        <v>1280.5</v>
      </c>
      <c r="W29" s="20">
        <f t="shared" si="13"/>
        <v>64.025</v>
      </c>
    </row>
    <row r="30" spans="1:23" ht="22.5" customHeight="1" thickBot="1">
      <c r="A30" s="44">
        <v>8</v>
      </c>
      <c r="B30" s="171" t="s">
        <v>136</v>
      </c>
      <c r="C30" s="115" t="s">
        <v>5</v>
      </c>
      <c r="D30" s="61" t="s">
        <v>137</v>
      </c>
      <c r="E30" s="137" t="s">
        <v>138</v>
      </c>
      <c r="F30" s="154">
        <v>265.5</v>
      </c>
      <c r="G30" s="133">
        <f t="shared" si="7"/>
        <v>66.375</v>
      </c>
      <c r="H30" s="158">
        <v>6</v>
      </c>
      <c r="I30" s="154">
        <v>251.5</v>
      </c>
      <c r="J30" s="133">
        <f t="shared" si="8"/>
        <v>62.875</v>
      </c>
      <c r="K30" s="158">
        <v>8</v>
      </c>
      <c r="L30" s="142">
        <v>245.5</v>
      </c>
      <c r="M30" s="133">
        <f t="shared" si="9"/>
        <v>61.375</v>
      </c>
      <c r="N30" s="143">
        <v>8</v>
      </c>
      <c r="O30" s="170">
        <v>247.5</v>
      </c>
      <c r="P30" s="133">
        <f t="shared" si="10"/>
        <v>61.875</v>
      </c>
      <c r="Q30" s="143">
        <v>8</v>
      </c>
      <c r="R30" s="170">
        <v>260.5</v>
      </c>
      <c r="S30" s="133">
        <f t="shared" si="11"/>
        <v>65.125</v>
      </c>
      <c r="T30" s="143">
        <v>7</v>
      </c>
      <c r="U30" s="48"/>
      <c r="V30" s="46">
        <f t="shared" si="12"/>
        <v>1270.5</v>
      </c>
      <c r="W30" s="47">
        <f t="shared" si="13"/>
        <v>63.525</v>
      </c>
    </row>
    <row r="31" ht="22.5" customHeight="1"/>
    <row r="32" spans="3:11" ht="15.75">
      <c r="C32" s="35" t="s">
        <v>36</v>
      </c>
      <c r="E32" s="65"/>
      <c r="K32" s="35" t="s">
        <v>37</v>
      </c>
    </row>
  </sheetData>
  <sheetProtection/>
  <mergeCells count="10">
    <mergeCell ref="V8:V9"/>
    <mergeCell ref="W8:W9"/>
    <mergeCell ref="A1:N1"/>
    <mergeCell ref="D2:H2"/>
    <mergeCell ref="A8:A9"/>
    <mergeCell ref="B8:B9"/>
    <mergeCell ref="C8:C9"/>
    <mergeCell ref="D8:D9"/>
    <mergeCell ref="E8:E9"/>
    <mergeCell ref="F8:S8"/>
  </mergeCells>
  <printOptions/>
  <pageMargins left="0" right="0" top="0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0" customWidth="1"/>
    <col min="4" max="4" width="15.28125" style="0" customWidth="1"/>
    <col min="5" max="5" width="21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85" t="s">
        <v>6</v>
      </c>
      <c r="L3" s="8" t="s">
        <v>31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85" t="s">
        <v>7</v>
      </c>
      <c r="L4" s="8" t="s">
        <v>220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9" t="s">
        <v>32</v>
      </c>
      <c r="L5" s="8" t="s">
        <v>33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6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32</v>
      </c>
      <c r="M7" s="11" t="s">
        <v>8</v>
      </c>
      <c r="N7" s="22" t="s">
        <v>12</v>
      </c>
      <c r="O7" s="250"/>
      <c r="P7" s="245"/>
      <c r="Q7" s="252"/>
    </row>
    <row r="8" spans="1:17" ht="21" customHeight="1" thickBot="1">
      <c r="A8" s="34" t="s">
        <v>43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12">
        <v>1</v>
      </c>
      <c r="B9" s="112" t="s">
        <v>61</v>
      </c>
      <c r="C9" s="113" t="s">
        <v>46</v>
      </c>
      <c r="D9" s="112" t="s">
        <v>62</v>
      </c>
      <c r="E9" s="116" t="s">
        <v>63</v>
      </c>
      <c r="F9" s="150">
        <v>266.5</v>
      </c>
      <c r="G9" s="131">
        <f aca="true" t="shared" si="0" ref="G9:G15">PRODUCT(F9*100/400)</f>
        <v>66.625</v>
      </c>
      <c r="H9" s="156">
        <v>4</v>
      </c>
      <c r="I9" s="150">
        <v>271.5</v>
      </c>
      <c r="J9" s="131">
        <f aca="true" t="shared" si="1" ref="J9:J15">PRODUCT(I9*100/400)</f>
        <v>67.875</v>
      </c>
      <c r="K9" s="151">
        <v>1</v>
      </c>
      <c r="L9" s="168">
        <v>291.5</v>
      </c>
      <c r="M9" s="131">
        <f aca="true" t="shared" si="2" ref="M9:M15">PRODUCT(L9*100/400)</f>
        <v>72.875</v>
      </c>
      <c r="N9" s="139">
        <v>1</v>
      </c>
      <c r="O9" s="13"/>
      <c r="P9" s="14">
        <f aca="true" t="shared" si="3" ref="P9:P15">SUM(F9+I9+L9-O9)</f>
        <v>829.5</v>
      </c>
      <c r="Q9" s="15">
        <f aca="true" t="shared" si="4" ref="Q9:Q15">PRODUCT(P9/3*100/400)</f>
        <v>69.125</v>
      </c>
    </row>
    <row r="10" spans="1:17" ht="21" customHeight="1">
      <c r="A10" s="16">
        <v>2</v>
      </c>
      <c r="B10" s="90" t="s">
        <v>52</v>
      </c>
      <c r="C10" s="91" t="s">
        <v>46</v>
      </c>
      <c r="D10" s="90" t="s">
        <v>53</v>
      </c>
      <c r="E10" s="117" t="s">
        <v>54</v>
      </c>
      <c r="F10" s="152">
        <v>273</v>
      </c>
      <c r="G10" s="88">
        <f t="shared" si="0"/>
        <v>68.25</v>
      </c>
      <c r="H10" s="157">
        <v>2</v>
      </c>
      <c r="I10" s="152">
        <v>260</v>
      </c>
      <c r="J10" s="88">
        <f t="shared" si="1"/>
        <v>65</v>
      </c>
      <c r="K10" s="153">
        <v>4</v>
      </c>
      <c r="L10" s="169">
        <v>279</v>
      </c>
      <c r="M10" s="88">
        <f t="shared" si="2"/>
        <v>69.75</v>
      </c>
      <c r="N10" s="141">
        <v>2</v>
      </c>
      <c r="O10" s="18"/>
      <c r="P10" s="19">
        <f t="shared" si="3"/>
        <v>812</v>
      </c>
      <c r="Q10" s="20">
        <f t="shared" si="4"/>
        <v>67.66666666666667</v>
      </c>
    </row>
    <row r="11" spans="1:17" ht="21" customHeight="1">
      <c r="A11" s="16">
        <v>5</v>
      </c>
      <c r="B11" s="93" t="s">
        <v>49</v>
      </c>
      <c r="C11" s="92" t="s">
        <v>5</v>
      </c>
      <c r="D11" s="93" t="s">
        <v>50</v>
      </c>
      <c r="E11" s="118" t="s">
        <v>51</v>
      </c>
      <c r="F11" s="152">
        <v>277.5</v>
      </c>
      <c r="G11" s="88">
        <f t="shared" si="0"/>
        <v>69.375</v>
      </c>
      <c r="H11" s="157">
        <v>1</v>
      </c>
      <c r="I11" s="152">
        <v>266</v>
      </c>
      <c r="J11" s="88">
        <f t="shared" si="1"/>
        <v>66.5</v>
      </c>
      <c r="K11" s="153">
        <v>3</v>
      </c>
      <c r="L11" s="169">
        <v>267</v>
      </c>
      <c r="M11" s="88">
        <f t="shared" si="2"/>
        <v>66.75</v>
      </c>
      <c r="N11" s="141">
        <v>4</v>
      </c>
      <c r="O11" s="18"/>
      <c r="P11" s="19">
        <f t="shared" si="3"/>
        <v>810.5</v>
      </c>
      <c r="Q11" s="20">
        <f t="shared" si="4"/>
        <v>67.54166666666667</v>
      </c>
    </row>
    <row r="12" spans="1:17" ht="21" customHeight="1">
      <c r="A12" s="16">
        <v>4</v>
      </c>
      <c r="B12" s="90" t="s">
        <v>45</v>
      </c>
      <c r="C12" s="91" t="s">
        <v>46</v>
      </c>
      <c r="D12" s="90" t="s">
        <v>47</v>
      </c>
      <c r="E12" s="117" t="s">
        <v>48</v>
      </c>
      <c r="F12" s="152">
        <v>270</v>
      </c>
      <c r="G12" s="88">
        <f t="shared" si="0"/>
        <v>67.5</v>
      </c>
      <c r="H12" s="157">
        <v>3</v>
      </c>
      <c r="I12" s="152">
        <v>267.5</v>
      </c>
      <c r="J12" s="88">
        <f t="shared" si="1"/>
        <v>66.875</v>
      </c>
      <c r="K12" s="153">
        <v>2</v>
      </c>
      <c r="L12" s="169">
        <v>267.5</v>
      </c>
      <c r="M12" s="88">
        <f t="shared" si="2"/>
        <v>66.875</v>
      </c>
      <c r="N12" s="141">
        <v>3</v>
      </c>
      <c r="O12" s="18"/>
      <c r="P12" s="19">
        <f t="shared" si="3"/>
        <v>805</v>
      </c>
      <c r="Q12" s="20">
        <f t="shared" si="4"/>
        <v>67.08333333333333</v>
      </c>
    </row>
    <row r="13" spans="1:17" ht="21" customHeight="1">
      <c r="A13" s="16">
        <v>3</v>
      </c>
      <c r="B13" s="93" t="s">
        <v>58</v>
      </c>
      <c r="C13" s="92" t="s">
        <v>5</v>
      </c>
      <c r="D13" s="93" t="s">
        <v>59</v>
      </c>
      <c r="E13" s="118" t="s">
        <v>60</v>
      </c>
      <c r="F13" s="152">
        <v>263</v>
      </c>
      <c r="G13" s="88">
        <f t="shared" si="0"/>
        <v>65.75</v>
      </c>
      <c r="H13" s="157">
        <v>6</v>
      </c>
      <c r="I13" s="152">
        <v>245.5</v>
      </c>
      <c r="J13" s="88">
        <f t="shared" si="1"/>
        <v>61.375</v>
      </c>
      <c r="K13" s="153">
        <v>7</v>
      </c>
      <c r="L13" s="169">
        <v>261</v>
      </c>
      <c r="M13" s="88">
        <f t="shared" si="2"/>
        <v>65.25</v>
      </c>
      <c r="N13" s="141">
        <v>6</v>
      </c>
      <c r="O13" s="18"/>
      <c r="P13" s="19">
        <f t="shared" si="3"/>
        <v>769.5</v>
      </c>
      <c r="Q13" s="20">
        <f t="shared" si="4"/>
        <v>64.125</v>
      </c>
    </row>
    <row r="14" spans="1:17" ht="21" customHeight="1">
      <c r="A14" s="16">
        <v>6</v>
      </c>
      <c r="B14" s="90" t="s">
        <v>64</v>
      </c>
      <c r="C14" s="91" t="s">
        <v>46</v>
      </c>
      <c r="D14" s="90" t="s">
        <v>65</v>
      </c>
      <c r="E14" s="117" t="s">
        <v>66</v>
      </c>
      <c r="F14" s="152">
        <v>253</v>
      </c>
      <c r="G14" s="88">
        <f t="shared" si="0"/>
        <v>63.25</v>
      </c>
      <c r="H14" s="157">
        <v>7</v>
      </c>
      <c r="I14" s="152">
        <v>253</v>
      </c>
      <c r="J14" s="88">
        <f t="shared" si="1"/>
        <v>63.25</v>
      </c>
      <c r="K14" s="153">
        <v>5</v>
      </c>
      <c r="L14" s="169">
        <v>261</v>
      </c>
      <c r="M14" s="88">
        <f t="shared" si="2"/>
        <v>65.25</v>
      </c>
      <c r="N14" s="141">
        <v>5</v>
      </c>
      <c r="O14" s="18"/>
      <c r="P14" s="19">
        <f t="shared" si="3"/>
        <v>767</v>
      </c>
      <c r="Q14" s="20">
        <f t="shared" si="4"/>
        <v>63.91666666666666</v>
      </c>
    </row>
    <row r="15" spans="1:17" ht="21" customHeight="1" thickBot="1">
      <c r="A15" s="44">
        <v>7</v>
      </c>
      <c r="B15" s="114" t="s">
        <v>55</v>
      </c>
      <c r="C15" s="115" t="s">
        <v>5</v>
      </c>
      <c r="D15" s="114" t="s">
        <v>56</v>
      </c>
      <c r="E15" s="119" t="s">
        <v>57</v>
      </c>
      <c r="F15" s="154">
        <v>264</v>
      </c>
      <c r="G15" s="133">
        <f t="shared" si="0"/>
        <v>66</v>
      </c>
      <c r="H15" s="158">
        <v>5</v>
      </c>
      <c r="I15" s="154">
        <v>245.5</v>
      </c>
      <c r="J15" s="133">
        <f t="shared" si="1"/>
        <v>61.375</v>
      </c>
      <c r="K15" s="155">
        <v>6</v>
      </c>
      <c r="L15" s="170">
        <v>252</v>
      </c>
      <c r="M15" s="133">
        <f t="shared" si="2"/>
        <v>63</v>
      </c>
      <c r="N15" s="143">
        <v>7</v>
      </c>
      <c r="O15" s="48"/>
      <c r="P15" s="46">
        <f t="shared" si="3"/>
        <v>761.5</v>
      </c>
      <c r="Q15" s="47">
        <f t="shared" si="4"/>
        <v>63.45833333333334</v>
      </c>
    </row>
    <row r="16" spans="1:14" ht="21" customHeight="1" thickBot="1">
      <c r="A16" s="34" t="s">
        <v>44</v>
      </c>
      <c r="B16" s="5"/>
      <c r="C16" s="3"/>
      <c r="D16" s="3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7" ht="21" customHeight="1">
      <c r="A17" s="12">
        <v>1</v>
      </c>
      <c r="B17" s="122" t="s">
        <v>77</v>
      </c>
      <c r="C17" s="123" t="s">
        <v>5</v>
      </c>
      <c r="D17" s="122" t="s">
        <v>78</v>
      </c>
      <c r="E17" s="126" t="s">
        <v>79</v>
      </c>
      <c r="F17" s="150">
        <v>272.5</v>
      </c>
      <c r="G17" s="131">
        <f>PRODUCT(F17*100/400)</f>
        <v>68.125</v>
      </c>
      <c r="H17" s="156">
        <v>1</v>
      </c>
      <c r="I17" s="150">
        <v>262</v>
      </c>
      <c r="J17" s="131">
        <f>PRODUCT(I17*100/400)</f>
        <v>65.5</v>
      </c>
      <c r="K17" s="151">
        <v>2</v>
      </c>
      <c r="L17" s="168">
        <v>269</v>
      </c>
      <c r="M17" s="131">
        <f>PRODUCT(L17*100/400)</f>
        <v>67.25</v>
      </c>
      <c r="N17" s="139">
        <v>2</v>
      </c>
      <c r="O17" s="162"/>
      <c r="P17" s="14">
        <f>SUM(F17+I17+L17)</f>
        <v>803.5</v>
      </c>
      <c r="Q17" s="15">
        <f>PRODUCT(P17/3*100/400)</f>
        <v>66.95833333333333</v>
      </c>
    </row>
    <row r="18" spans="1:17" ht="21" customHeight="1">
      <c r="A18" s="16">
        <v>2</v>
      </c>
      <c r="B18" s="97" t="s">
        <v>71</v>
      </c>
      <c r="C18" s="92" t="s">
        <v>5</v>
      </c>
      <c r="D18" s="97" t="s">
        <v>72</v>
      </c>
      <c r="E18" s="127" t="s">
        <v>73</v>
      </c>
      <c r="F18" s="152">
        <v>263</v>
      </c>
      <c r="G18" s="88">
        <f>PRODUCT(F18*100/400)</f>
        <v>65.75</v>
      </c>
      <c r="H18" s="157">
        <v>4</v>
      </c>
      <c r="I18" s="152">
        <v>256.5</v>
      </c>
      <c r="J18" s="88">
        <f>PRODUCT(I18*100/400)</f>
        <v>64.125</v>
      </c>
      <c r="K18" s="153">
        <v>4</v>
      </c>
      <c r="L18" s="169">
        <v>272.5</v>
      </c>
      <c r="M18" s="88">
        <f>PRODUCT(L18*100/400)</f>
        <v>68.125</v>
      </c>
      <c r="N18" s="141">
        <v>1</v>
      </c>
      <c r="O18" s="163"/>
      <c r="P18" s="19">
        <f>SUM(F18+I18+L18)</f>
        <v>792</v>
      </c>
      <c r="Q18" s="20">
        <f>PRODUCT(P18/3*100/400)</f>
        <v>66</v>
      </c>
    </row>
    <row r="19" spans="1:17" ht="21" customHeight="1">
      <c r="A19" s="16">
        <v>3</v>
      </c>
      <c r="B19" s="90" t="s">
        <v>74</v>
      </c>
      <c r="C19" s="91" t="s">
        <v>46</v>
      </c>
      <c r="D19" s="90" t="s">
        <v>75</v>
      </c>
      <c r="E19" s="128" t="s">
        <v>76</v>
      </c>
      <c r="F19" s="152">
        <v>266.5</v>
      </c>
      <c r="G19" s="88">
        <f>PRODUCT(F19*100/400)</f>
        <v>66.625</v>
      </c>
      <c r="H19" s="157">
        <v>3</v>
      </c>
      <c r="I19" s="152">
        <v>263</v>
      </c>
      <c r="J19" s="88">
        <f>PRODUCT(I19*100/400)</f>
        <v>65.75</v>
      </c>
      <c r="K19" s="153">
        <v>1</v>
      </c>
      <c r="L19" s="169">
        <v>258</v>
      </c>
      <c r="M19" s="88">
        <f>PRODUCT(L19*100/400)</f>
        <v>64.5</v>
      </c>
      <c r="N19" s="141">
        <v>3</v>
      </c>
      <c r="O19" s="163"/>
      <c r="P19" s="19">
        <f>SUM(F19+I19+L19)</f>
        <v>787.5</v>
      </c>
      <c r="Q19" s="20">
        <f>PRODUCT(P19/3*100/400)</f>
        <v>65.625</v>
      </c>
    </row>
    <row r="20" spans="1:17" ht="21" customHeight="1">
      <c r="A20" s="16">
        <v>4</v>
      </c>
      <c r="B20" s="96" t="s">
        <v>67</v>
      </c>
      <c r="C20" s="92" t="s">
        <v>68</v>
      </c>
      <c r="D20" s="98" t="s">
        <v>80</v>
      </c>
      <c r="E20" s="129" t="s">
        <v>70</v>
      </c>
      <c r="F20" s="152">
        <v>268.5</v>
      </c>
      <c r="G20" s="88">
        <f>PRODUCT(F20*100/400)</f>
        <v>67.125</v>
      </c>
      <c r="H20" s="157">
        <v>2</v>
      </c>
      <c r="I20" s="152">
        <v>262</v>
      </c>
      <c r="J20" s="88">
        <f>PRODUCT(I20*100/400)</f>
        <v>65.5</v>
      </c>
      <c r="K20" s="153">
        <v>3</v>
      </c>
      <c r="L20" s="169">
        <v>253.5</v>
      </c>
      <c r="M20" s="88">
        <f>PRODUCT(L20*100/400)</f>
        <v>63.375</v>
      </c>
      <c r="N20" s="141">
        <v>5</v>
      </c>
      <c r="O20" s="163"/>
      <c r="P20" s="19">
        <f>SUM(F20+I20+L20)</f>
        <v>784</v>
      </c>
      <c r="Q20" s="20">
        <f>PRODUCT(P20/3*100/400)</f>
        <v>65.33333333333333</v>
      </c>
    </row>
    <row r="21" spans="1:17" ht="21" customHeight="1" thickBot="1">
      <c r="A21" s="44">
        <v>5</v>
      </c>
      <c r="B21" s="124" t="s">
        <v>67</v>
      </c>
      <c r="C21" s="115" t="s">
        <v>68</v>
      </c>
      <c r="D21" s="124" t="s">
        <v>69</v>
      </c>
      <c r="E21" s="130" t="s">
        <v>70</v>
      </c>
      <c r="F21" s="154">
        <v>257</v>
      </c>
      <c r="G21" s="133">
        <f>PRODUCT(F21*100/400)</f>
        <v>64.25</v>
      </c>
      <c r="H21" s="158">
        <v>5</v>
      </c>
      <c r="I21" s="154">
        <v>254.5</v>
      </c>
      <c r="J21" s="133">
        <f>PRODUCT(I21*100/400)</f>
        <v>63.625</v>
      </c>
      <c r="K21" s="155">
        <v>5</v>
      </c>
      <c r="L21" s="170">
        <v>254</v>
      </c>
      <c r="M21" s="133">
        <f>PRODUCT(L21*100/400)</f>
        <v>63.5</v>
      </c>
      <c r="N21" s="143">
        <v>4</v>
      </c>
      <c r="O21" s="164">
        <v>1</v>
      </c>
      <c r="P21" s="46">
        <f>SUM(F21+I21+L21)</f>
        <v>765.5</v>
      </c>
      <c r="Q21" s="47">
        <f>PRODUCT(P21/3*100/400)</f>
        <v>63.79166666666666</v>
      </c>
    </row>
    <row r="24" spans="1:17" ht="15.75">
      <c r="A24" s="35" t="s">
        <v>36</v>
      </c>
      <c r="B24" s="1"/>
      <c r="C24" s="65"/>
      <c r="D24" s="1"/>
      <c r="E24" s="1"/>
      <c r="F24" s="1"/>
      <c r="G24" s="1"/>
      <c r="H24" s="1"/>
      <c r="I24" s="35" t="s">
        <v>37</v>
      </c>
      <c r="J24" s="1"/>
      <c r="K24" s="1"/>
      <c r="L24" s="1"/>
      <c r="M24" s="1"/>
      <c r="N24" s="1"/>
      <c r="O24" s="1"/>
      <c r="P24" s="1"/>
      <c r="Q24" s="1"/>
    </row>
    <row r="27" ht="12.75">
      <c r="C27" s="43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23"/>
      <c r="B29" s="2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8" ht="15.75">
      <c r="A30" s="21"/>
      <c r="B30" s="23"/>
      <c r="C30" s="21"/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 ht="15.75">
      <c r="C31" s="21"/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ht="15">
      <c r="G32" s="5"/>
    </row>
    <row r="33" ht="15">
      <c r="G33" s="5"/>
    </row>
    <row r="34" ht="15">
      <c r="G34" s="5"/>
    </row>
    <row r="35" ht="15">
      <c r="G35" s="5"/>
    </row>
    <row r="36" ht="15">
      <c r="G36" s="5"/>
    </row>
    <row r="37" ht="15">
      <c r="G37" s="5"/>
    </row>
    <row r="38" ht="15">
      <c r="G38" s="5"/>
    </row>
  </sheetData>
  <sheetProtection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0" customWidth="1"/>
    <col min="4" max="4" width="15.28125" style="0" customWidth="1"/>
    <col min="5" max="5" width="21.8515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173" t="s">
        <v>222</v>
      </c>
      <c r="L3" s="8" t="s">
        <v>23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173" t="s">
        <v>7</v>
      </c>
      <c r="L4" s="8" t="s">
        <v>224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173" t="s">
        <v>3</v>
      </c>
      <c r="L5" s="8" t="s">
        <v>31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222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</v>
      </c>
      <c r="M7" s="11" t="s">
        <v>8</v>
      </c>
      <c r="N7" s="22" t="s">
        <v>12</v>
      </c>
      <c r="O7" s="250"/>
      <c r="P7" s="245"/>
      <c r="Q7" s="252"/>
    </row>
    <row r="8" spans="1:17" ht="21" customHeight="1" thickBot="1">
      <c r="A8" s="34" t="s">
        <v>229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12">
        <v>1</v>
      </c>
      <c r="B9" s="120" t="s">
        <v>49</v>
      </c>
      <c r="C9" s="123" t="s">
        <v>5</v>
      </c>
      <c r="D9" s="120" t="s">
        <v>50</v>
      </c>
      <c r="E9" s="167" t="s">
        <v>51</v>
      </c>
      <c r="F9" s="150">
        <v>284</v>
      </c>
      <c r="G9" s="131">
        <f aca="true" t="shared" si="0" ref="G9:G14">PRODUCT(F9*100/400)</f>
        <v>71</v>
      </c>
      <c r="H9" s="156">
        <v>1</v>
      </c>
      <c r="I9" s="150">
        <v>290</v>
      </c>
      <c r="J9" s="131">
        <f aca="true" t="shared" si="1" ref="J9:J14">PRODUCT(I9*100/400)</f>
        <v>72.5</v>
      </c>
      <c r="K9" s="151">
        <v>1</v>
      </c>
      <c r="L9" s="168">
        <v>274.5</v>
      </c>
      <c r="M9" s="131">
        <f aca="true" t="shared" si="2" ref="M9:M14">PRODUCT(L9*100/400)</f>
        <v>68.625</v>
      </c>
      <c r="N9" s="139">
        <v>1</v>
      </c>
      <c r="O9" s="13"/>
      <c r="P9" s="14">
        <f aca="true" t="shared" si="3" ref="P9:P14">SUM(F9+I9+L9-O9)</f>
        <v>848.5</v>
      </c>
      <c r="Q9" s="15">
        <f aca="true" t="shared" si="4" ref="Q9:Q14">PRODUCT(P9/3*100/400)</f>
        <v>70.70833333333333</v>
      </c>
    </row>
    <row r="10" spans="1:17" ht="21" customHeight="1">
      <c r="A10" s="16">
        <v>2</v>
      </c>
      <c r="B10" s="90" t="s">
        <v>61</v>
      </c>
      <c r="C10" s="91" t="s">
        <v>46</v>
      </c>
      <c r="D10" s="90" t="s">
        <v>62</v>
      </c>
      <c r="E10" s="189" t="s">
        <v>63</v>
      </c>
      <c r="F10" s="152">
        <v>263.5</v>
      </c>
      <c r="G10" s="88">
        <f t="shared" si="0"/>
        <v>65.875</v>
      </c>
      <c r="H10" s="157">
        <v>4</v>
      </c>
      <c r="I10" s="152">
        <v>285</v>
      </c>
      <c r="J10" s="88">
        <f t="shared" si="1"/>
        <v>71.25</v>
      </c>
      <c r="K10" s="153">
        <v>2</v>
      </c>
      <c r="L10" s="169">
        <v>272.5</v>
      </c>
      <c r="M10" s="88">
        <f t="shared" si="2"/>
        <v>68.125</v>
      </c>
      <c r="N10" s="141">
        <v>3</v>
      </c>
      <c r="O10" s="18"/>
      <c r="P10" s="19">
        <f t="shared" si="3"/>
        <v>821</v>
      </c>
      <c r="Q10" s="20">
        <f t="shared" si="4"/>
        <v>68.41666666666667</v>
      </c>
    </row>
    <row r="11" spans="1:17" ht="21" customHeight="1">
      <c r="A11" s="16">
        <v>3</v>
      </c>
      <c r="B11" s="90" t="s">
        <v>45</v>
      </c>
      <c r="C11" s="91" t="s">
        <v>46</v>
      </c>
      <c r="D11" s="90" t="s">
        <v>47</v>
      </c>
      <c r="E11" s="117" t="s">
        <v>48</v>
      </c>
      <c r="F11" s="152">
        <v>264</v>
      </c>
      <c r="G11" s="88">
        <f t="shared" si="0"/>
        <v>66</v>
      </c>
      <c r="H11" s="157">
        <v>3</v>
      </c>
      <c r="I11" s="152">
        <v>276</v>
      </c>
      <c r="J11" s="88">
        <f t="shared" si="1"/>
        <v>69</v>
      </c>
      <c r="K11" s="153">
        <v>3</v>
      </c>
      <c r="L11" s="169">
        <v>274</v>
      </c>
      <c r="M11" s="88">
        <f t="shared" si="2"/>
        <v>68.5</v>
      </c>
      <c r="N11" s="141">
        <v>2</v>
      </c>
      <c r="O11" s="18"/>
      <c r="P11" s="19">
        <f t="shared" si="3"/>
        <v>814</v>
      </c>
      <c r="Q11" s="20">
        <f t="shared" si="4"/>
        <v>67.83333333333333</v>
      </c>
    </row>
    <row r="12" spans="1:17" ht="21" customHeight="1">
      <c r="A12" s="16">
        <v>4</v>
      </c>
      <c r="B12" s="93" t="s">
        <v>58</v>
      </c>
      <c r="C12" s="92" t="s">
        <v>5</v>
      </c>
      <c r="D12" s="93" t="s">
        <v>59</v>
      </c>
      <c r="E12" s="118" t="s">
        <v>60</v>
      </c>
      <c r="F12" s="152">
        <v>271.5</v>
      </c>
      <c r="G12" s="88">
        <f t="shared" si="0"/>
        <v>67.875</v>
      </c>
      <c r="H12" s="157">
        <v>2</v>
      </c>
      <c r="I12" s="152">
        <v>265</v>
      </c>
      <c r="J12" s="88">
        <f t="shared" si="1"/>
        <v>66.25</v>
      </c>
      <c r="K12" s="153">
        <v>5</v>
      </c>
      <c r="L12" s="169">
        <v>266</v>
      </c>
      <c r="M12" s="88">
        <f t="shared" si="2"/>
        <v>66.5</v>
      </c>
      <c r="N12" s="141">
        <v>4</v>
      </c>
      <c r="O12" s="18"/>
      <c r="P12" s="19">
        <f t="shared" si="3"/>
        <v>802.5</v>
      </c>
      <c r="Q12" s="20">
        <f t="shared" si="4"/>
        <v>66.875</v>
      </c>
    </row>
    <row r="13" spans="1:17" ht="21" customHeight="1">
      <c r="A13" s="16">
        <v>5</v>
      </c>
      <c r="B13" s="90" t="s">
        <v>52</v>
      </c>
      <c r="C13" s="91" t="s">
        <v>46</v>
      </c>
      <c r="D13" s="90" t="s">
        <v>53</v>
      </c>
      <c r="E13" s="117" t="s">
        <v>54</v>
      </c>
      <c r="F13" s="152">
        <v>257.5</v>
      </c>
      <c r="G13" s="88">
        <f t="shared" si="0"/>
        <v>64.375</v>
      </c>
      <c r="H13" s="157">
        <v>6</v>
      </c>
      <c r="I13" s="152">
        <v>270</v>
      </c>
      <c r="J13" s="88">
        <f t="shared" si="1"/>
        <v>67.5</v>
      </c>
      <c r="K13" s="153">
        <v>4</v>
      </c>
      <c r="L13" s="169">
        <v>265.5</v>
      </c>
      <c r="M13" s="88">
        <f t="shared" si="2"/>
        <v>66.375</v>
      </c>
      <c r="N13" s="141">
        <v>6</v>
      </c>
      <c r="O13" s="18"/>
      <c r="P13" s="19">
        <f t="shared" si="3"/>
        <v>793</v>
      </c>
      <c r="Q13" s="20">
        <f t="shared" si="4"/>
        <v>66.08333333333333</v>
      </c>
    </row>
    <row r="14" spans="1:17" ht="21" customHeight="1" thickBot="1">
      <c r="A14" s="44">
        <v>6</v>
      </c>
      <c r="B14" s="114" t="s">
        <v>55</v>
      </c>
      <c r="C14" s="115" t="s">
        <v>5</v>
      </c>
      <c r="D14" s="114" t="s">
        <v>56</v>
      </c>
      <c r="E14" s="119" t="s">
        <v>57</v>
      </c>
      <c r="F14" s="154">
        <v>260.5</v>
      </c>
      <c r="G14" s="133">
        <f t="shared" si="0"/>
        <v>65.125</v>
      </c>
      <c r="H14" s="158">
        <v>5</v>
      </c>
      <c r="I14" s="154">
        <v>257.5</v>
      </c>
      <c r="J14" s="133">
        <f t="shared" si="1"/>
        <v>64.375</v>
      </c>
      <c r="K14" s="155">
        <v>6</v>
      </c>
      <c r="L14" s="170">
        <v>266</v>
      </c>
      <c r="M14" s="133">
        <f t="shared" si="2"/>
        <v>66.5</v>
      </c>
      <c r="N14" s="143">
        <v>5</v>
      </c>
      <c r="O14" s="48"/>
      <c r="P14" s="46">
        <f t="shared" si="3"/>
        <v>784</v>
      </c>
      <c r="Q14" s="47">
        <f t="shared" si="4"/>
        <v>65.33333333333333</v>
      </c>
    </row>
    <row r="15" spans="1:14" ht="21" customHeight="1" thickBot="1">
      <c r="A15" s="34" t="s">
        <v>230</v>
      </c>
      <c r="B15" s="5"/>
      <c r="C15" s="3"/>
      <c r="D15" s="3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7" ht="21" customHeight="1">
      <c r="A16" s="12">
        <v>1</v>
      </c>
      <c r="B16" s="122" t="s">
        <v>77</v>
      </c>
      <c r="C16" s="123" t="s">
        <v>5</v>
      </c>
      <c r="D16" s="122" t="s">
        <v>78</v>
      </c>
      <c r="E16" s="126" t="s">
        <v>79</v>
      </c>
      <c r="F16" s="150">
        <v>276.5</v>
      </c>
      <c r="G16" s="131">
        <f>PRODUCT(F16*100/400)</f>
        <v>69.125</v>
      </c>
      <c r="H16" s="156">
        <v>1</v>
      </c>
      <c r="I16" s="150">
        <v>286</v>
      </c>
      <c r="J16" s="131">
        <f>PRODUCT(I16*100/400)</f>
        <v>71.5</v>
      </c>
      <c r="K16" s="151">
        <v>1</v>
      </c>
      <c r="L16" s="168">
        <v>279.5</v>
      </c>
      <c r="M16" s="131">
        <f>PRODUCT(L16*100/400)</f>
        <v>69.875</v>
      </c>
      <c r="N16" s="139">
        <v>1</v>
      </c>
      <c r="O16" s="13"/>
      <c r="P16" s="14">
        <f>SUM(F16+I16+L16)</f>
        <v>842</v>
      </c>
      <c r="Q16" s="15">
        <f>PRODUCT(P16/3*100/400)</f>
        <v>70.16666666666667</v>
      </c>
    </row>
    <row r="17" spans="1:17" ht="21" customHeight="1">
      <c r="A17" s="16">
        <v>2</v>
      </c>
      <c r="B17" s="90" t="s">
        <v>74</v>
      </c>
      <c r="C17" s="91" t="s">
        <v>46</v>
      </c>
      <c r="D17" s="90" t="s">
        <v>75</v>
      </c>
      <c r="E17" s="128" t="s">
        <v>76</v>
      </c>
      <c r="F17" s="152">
        <v>265.5</v>
      </c>
      <c r="G17" s="88">
        <f>PRODUCT(F17*100/400)</f>
        <v>66.375</v>
      </c>
      <c r="H17" s="157">
        <v>2</v>
      </c>
      <c r="I17" s="152">
        <v>279</v>
      </c>
      <c r="J17" s="88">
        <f>PRODUCT(I17*100/400)</f>
        <v>69.75</v>
      </c>
      <c r="K17" s="153">
        <v>2</v>
      </c>
      <c r="L17" s="169">
        <v>274</v>
      </c>
      <c r="M17" s="88">
        <f>PRODUCT(L17*100/400)</f>
        <v>68.5</v>
      </c>
      <c r="N17" s="141">
        <v>2</v>
      </c>
      <c r="O17" s="18"/>
      <c r="P17" s="19">
        <f>SUM(F17+I17+L17)</f>
        <v>818.5</v>
      </c>
      <c r="Q17" s="20">
        <f>PRODUCT(P17/3*100/400)</f>
        <v>68.20833333333333</v>
      </c>
    </row>
    <row r="18" spans="1:17" ht="21" customHeight="1">
      <c r="A18" s="16">
        <v>3</v>
      </c>
      <c r="B18" s="97" t="s">
        <v>71</v>
      </c>
      <c r="C18" s="92" t="s">
        <v>5</v>
      </c>
      <c r="D18" s="97" t="s">
        <v>72</v>
      </c>
      <c r="E18" s="127" t="s">
        <v>73</v>
      </c>
      <c r="F18" s="152">
        <v>261.5</v>
      </c>
      <c r="G18" s="88">
        <f>PRODUCT(F18*100/400)</f>
        <v>65.375</v>
      </c>
      <c r="H18" s="157">
        <v>3</v>
      </c>
      <c r="I18" s="152">
        <v>278.5</v>
      </c>
      <c r="J18" s="88">
        <f>PRODUCT(I18*100/400)</f>
        <v>69.625</v>
      </c>
      <c r="K18" s="153">
        <v>3</v>
      </c>
      <c r="L18" s="169">
        <v>270</v>
      </c>
      <c r="M18" s="88">
        <f>PRODUCT(L18*100/400)</f>
        <v>67.5</v>
      </c>
      <c r="N18" s="141">
        <v>3</v>
      </c>
      <c r="O18" s="18"/>
      <c r="P18" s="19">
        <f>SUM(F18+I18+L18)</f>
        <v>810</v>
      </c>
      <c r="Q18" s="20">
        <f>PRODUCT(P18/3*100/400)</f>
        <v>67.5</v>
      </c>
    </row>
    <row r="19" spans="1:17" ht="21" customHeight="1">
      <c r="A19" s="16">
        <v>4</v>
      </c>
      <c r="B19" s="96" t="s">
        <v>67</v>
      </c>
      <c r="C19" s="92" t="s">
        <v>68</v>
      </c>
      <c r="D19" s="96" t="s">
        <v>69</v>
      </c>
      <c r="E19" s="129" t="s">
        <v>70</v>
      </c>
      <c r="F19" s="152">
        <v>256.5</v>
      </c>
      <c r="G19" s="88">
        <f>PRODUCT(F19*100/400)</f>
        <v>64.125</v>
      </c>
      <c r="H19" s="157">
        <v>4</v>
      </c>
      <c r="I19" s="152">
        <v>259.5</v>
      </c>
      <c r="J19" s="88">
        <f>PRODUCT(I19*100/400)</f>
        <v>64.875</v>
      </c>
      <c r="K19" s="153">
        <v>4</v>
      </c>
      <c r="L19" s="169">
        <v>263</v>
      </c>
      <c r="M19" s="88">
        <f>PRODUCT(L19*100/400)</f>
        <v>65.75</v>
      </c>
      <c r="N19" s="141">
        <v>4</v>
      </c>
      <c r="O19" s="18"/>
      <c r="P19" s="19">
        <f>SUM(F19+I19+L19)</f>
        <v>779</v>
      </c>
      <c r="Q19" s="20">
        <f>PRODUCT(P19/3*100/400)</f>
        <v>64.91666666666667</v>
      </c>
    </row>
    <row r="20" spans="1:17" ht="21" customHeight="1" thickBot="1">
      <c r="A20" s="44">
        <v>5</v>
      </c>
      <c r="B20" s="124" t="s">
        <v>67</v>
      </c>
      <c r="C20" s="115" t="s">
        <v>68</v>
      </c>
      <c r="D20" s="125" t="s">
        <v>80</v>
      </c>
      <c r="E20" s="130" t="s">
        <v>70</v>
      </c>
      <c r="F20" s="154">
        <v>248</v>
      </c>
      <c r="G20" s="133">
        <f>PRODUCT(F20*100/400)</f>
        <v>62</v>
      </c>
      <c r="H20" s="158">
        <v>5</v>
      </c>
      <c r="I20" s="154">
        <v>250</v>
      </c>
      <c r="J20" s="133">
        <f>PRODUCT(I20*100/400)</f>
        <v>62.5</v>
      </c>
      <c r="K20" s="155">
        <v>5</v>
      </c>
      <c r="L20" s="170">
        <v>261.5</v>
      </c>
      <c r="M20" s="133">
        <f>PRODUCT(L20*100/400)</f>
        <v>65.375</v>
      </c>
      <c r="N20" s="143">
        <v>5</v>
      </c>
      <c r="O20" s="48"/>
      <c r="P20" s="46">
        <f>SUM(F20+I20+L20)</f>
        <v>759.5</v>
      </c>
      <c r="Q20" s="47">
        <f>PRODUCT(P20/3*100/400)</f>
        <v>63.29166666666666</v>
      </c>
    </row>
    <row r="23" spans="1:17" ht="15.75">
      <c r="A23" s="35" t="s">
        <v>36</v>
      </c>
      <c r="B23" s="1"/>
      <c r="C23" s="65"/>
      <c r="D23" s="1"/>
      <c r="E23" s="1"/>
      <c r="F23" s="1"/>
      <c r="G23" s="1"/>
      <c r="H23" s="1"/>
      <c r="I23" s="35" t="s">
        <v>37</v>
      </c>
      <c r="J23" s="1"/>
      <c r="K23" s="1"/>
      <c r="L23" s="1"/>
      <c r="M23" s="1"/>
      <c r="N23" s="1"/>
      <c r="O23" s="1"/>
      <c r="P23" s="1"/>
      <c r="Q23" s="1"/>
    </row>
    <row r="26" ht="12.75">
      <c r="C26" s="43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23"/>
      <c r="B28" s="2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8" ht="15.75">
      <c r="A29" s="21"/>
      <c r="B29" s="23"/>
      <c r="C29" s="21"/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15.75">
      <c r="C30" s="21"/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ht="15">
      <c r="G31" s="5"/>
    </row>
    <row r="32" ht="15">
      <c r="G32" s="5"/>
    </row>
    <row r="33" ht="15">
      <c r="G33" s="5"/>
    </row>
    <row r="34" ht="15">
      <c r="G34" s="5"/>
    </row>
    <row r="35" ht="15">
      <c r="G35" s="5"/>
    </row>
    <row r="36" ht="15">
      <c r="G36" s="5"/>
    </row>
    <row r="37" ht="15">
      <c r="G37" s="5"/>
    </row>
  </sheetData>
  <sheetProtection/>
  <mergeCells count="11">
    <mergeCell ref="F6:N6"/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L3" sqref="L3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43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85" t="s">
        <v>6</v>
      </c>
      <c r="L3" s="8" t="s">
        <v>23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85" t="s">
        <v>7</v>
      </c>
      <c r="L4" s="8" t="s">
        <v>224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42" t="s">
        <v>32</v>
      </c>
      <c r="L5" s="8" t="s">
        <v>220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6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32</v>
      </c>
      <c r="M7" s="11" t="s">
        <v>8</v>
      </c>
      <c r="N7" s="22" t="s">
        <v>12</v>
      </c>
      <c r="O7" s="250"/>
      <c r="P7" s="245"/>
      <c r="Q7" s="252"/>
    </row>
    <row r="8" spans="1:17" ht="21" customHeight="1" thickBot="1">
      <c r="A8" s="34" t="s">
        <v>24</v>
      </c>
      <c r="B8" s="5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12">
        <v>1</v>
      </c>
      <c r="B9" s="112" t="s">
        <v>150</v>
      </c>
      <c r="C9" s="113" t="s">
        <v>46</v>
      </c>
      <c r="D9" s="112" t="s">
        <v>151</v>
      </c>
      <c r="E9" s="175" t="s">
        <v>152</v>
      </c>
      <c r="F9" s="150">
        <v>208.5</v>
      </c>
      <c r="G9" s="131">
        <f aca="true" t="shared" si="0" ref="G9:G20">PRODUCT(F9*100/300)</f>
        <v>69.5</v>
      </c>
      <c r="H9" s="156">
        <v>1</v>
      </c>
      <c r="I9" s="150">
        <v>212</v>
      </c>
      <c r="J9" s="131">
        <f aca="true" t="shared" si="1" ref="J9:J20">PRODUCT(I9*100/300)</f>
        <v>70.66666666666667</v>
      </c>
      <c r="K9" s="151">
        <v>1</v>
      </c>
      <c r="L9" s="168">
        <v>202.5</v>
      </c>
      <c r="M9" s="131">
        <f aca="true" t="shared" si="2" ref="M9:M20">PRODUCT(L9*100/300)</f>
        <v>67.5</v>
      </c>
      <c r="N9" s="139">
        <v>3</v>
      </c>
      <c r="O9" s="159"/>
      <c r="P9" s="14">
        <f aca="true" t="shared" si="3" ref="P9:P20">SUM(F9+I9+L9)</f>
        <v>623</v>
      </c>
      <c r="Q9" s="15">
        <f aca="true" t="shared" si="4" ref="Q9:Q20">PRODUCT(P9/3*100/300)</f>
        <v>69.22222222222221</v>
      </c>
    </row>
    <row r="10" spans="1:17" ht="21" customHeight="1">
      <c r="A10" s="16">
        <v>2</v>
      </c>
      <c r="B10" s="90" t="s">
        <v>172</v>
      </c>
      <c r="C10" s="91" t="s">
        <v>46</v>
      </c>
      <c r="D10" s="90" t="s">
        <v>173</v>
      </c>
      <c r="E10" s="176" t="s">
        <v>174</v>
      </c>
      <c r="F10" s="152">
        <v>202</v>
      </c>
      <c r="G10" s="88">
        <f t="shared" si="0"/>
        <v>67.33333333333333</v>
      </c>
      <c r="H10" s="157">
        <v>2</v>
      </c>
      <c r="I10" s="152">
        <v>202.5</v>
      </c>
      <c r="J10" s="88">
        <f t="shared" si="1"/>
        <v>67.5</v>
      </c>
      <c r="K10" s="153">
        <v>2</v>
      </c>
      <c r="L10" s="169">
        <v>205</v>
      </c>
      <c r="M10" s="88">
        <f t="shared" si="2"/>
        <v>68.33333333333333</v>
      </c>
      <c r="N10" s="141">
        <v>1</v>
      </c>
      <c r="O10" s="160"/>
      <c r="P10" s="19">
        <f t="shared" si="3"/>
        <v>609.5</v>
      </c>
      <c r="Q10" s="20">
        <f t="shared" si="4"/>
        <v>67.72222222222221</v>
      </c>
    </row>
    <row r="11" spans="1:17" ht="21" customHeight="1">
      <c r="A11" s="16">
        <v>3</v>
      </c>
      <c r="B11" s="99" t="s">
        <v>150</v>
      </c>
      <c r="C11" s="91" t="s">
        <v>46</v>
      </c>
      <c r="D11" s="99" t="s">
        <v>170</v>
      </c>
      <c r="E11" s="117" t="s">
        <v>171</v>
      </c>
      <c r="F11" s="152">
        <v>198.5</v>
      </c>
      <c r="G11" s="88">
        <f t="shared" si="0"/>
        <v>66.16666666666667</v>
      </c>
      <c r="H11" s="157">
        <v>5</v>
      </c>
      <c r="I11" s="152">
        <v>200</v>
      </c>
      <c r="J11" s="88">
        <f t="shared" si="1"/>
        <v>66.66666666666667</v>
      </c>
      <c r="K11" s="153">
        <v>3</v>
      </c>
      <c r="L11" s="169">
        <v>203</v>
      </c>
      <c r="M11" s="88">
        <f t="shared" si="2"/>
        <v>67.66666666666667</v>
      </c>
      <c r="N11" s="141">
        <v>2</v>
      </c>
      <c r="O11" s="160"/>
      <c r="P11" s="19">
        <f t="shared" si="3"/>
        <v>601.5</v>
      </c>
      <c r="Q11" s="20">
        <f t="shared" si="4"/>
        <v>66.83333333333333</v>
      </c>
    </row>
    <row r="12" spans="1:17" ht="21" customHeight="1">
      <c r="A12" s="16">
        <v>4</v>
      </c>
      <c r="B12" s="94" t="s">
        <v>161</v>
      </c>
      <c r="C12" s="92" t="s">
        <v>5</v>
      </c>
      <c r="D12" s="100" t="s">
        <v>154</v>
      </c>
      <c r="E12" s="136" t="s">
        <v>155</v>
      </c>
      <c r="F12" s="152">
        <v>199.5</v>
      </c>
      <c r="G12" s="88">
        <f t="shared" si="0"/>
        <v>66.5</v>
      </c>
      <c r="H12" s="157">
        <v>3</v>
      </c>
      <c r="I12" s="152">
        <v>194.5</v>
      </c>
      <c r="J12" s="88">
        <f t="shared" si="1"/>
        <v>64.83333333333333</v>
      </c>
      <c r="K12" s="153">
        <v>8</v>
      </c>
      <c r="L12" s="169">
        <v>196.5</v>
      </c>
      <c r="M12" s="88">
        <f t="shared" si="2"/>
        <v>65.5</v>
      </c>
      <c r="N12" s="141">
        <v>8</v>
      </c>
      <c r="O12" s="160"/>
      <c r="P12" s="19">
        <f t="shared" si="3"/>
        <v>590.5</v>
      </c>
      <c r="Q12" s="20">
        <f t="shared" si="4"/>
        <v>65.61111111111111</v>
      </c>
    </row>
    <row r="13" spans="1:17" ht="21" customHeight="1">
      <c r="A13" s="16">
        <v>5</v>
      </c>
      <c r="B13" s="90" t="s">
        <v>145</v>
      </c>
      <c r="C13" s="91" t="s">
        <v>46</v>
      </c>
      <c r="D13" s="90" t="s">
        <v>146</v>
      </c>
      <c r="E13" s="117" t="s">
        <v>147</v>
      </c>
      <c r="F13" s="152">
        <v>198.5</v>
      </c>
      <c r="G13" s="88">
        <f t="shared" si="0"/>
        <v>66.16666666666667</v>
      </c>
      <c r="H13" s="157">
        <v>4</v>
      </c>
      <c r="I13" s="152">
        <v>194</v>
      </c>
      <c r="J13" s="88">
        <f t="shared" si="1"/>
        <v>64.66666666666667</v>
      </c>
      <c r="K13" s="153">
        <v>10</v>
      </c>
      <c r="L13" s="169">
        <v>197</v>
      </c>
      <c r="M13" s="88">
        <f t="shared" si="2"/>
        <v>65.66666666666667</v>
      </c>
      <c r="N13" s="141">
        <v>6</v>
      </c>
      <c r="O13" s="160"/>
      <c r="P13" s="19">
        <f t="shared" si="3"/>
        <v>589.5</v>
      </c>
      <c r="Q13" s="20">
        <f t="shared" si="4"/>
        <v>65.5</v>
      </c>
    </row>
    <row r="14" spans="1:17" ht="21" customHeight="1">
      <c r="A14" s="16">
        <v>6</v>
      </c>
      <c r="B14" s="103" t="s">
        <v>165</v>
      </c>
      <c r="C14" s="92" t="s">
        <v>5</v>
      </c>
      <c r="D14" s="93" t="s">
        <v>166</v>
      </c>
      <c r="E14" s="177" t="s">
        <v>167</v>
      </c>
      <c r="F14" s="152">
        <v>196</v>
      </c>
      <c r="G14" s="88">
        <f t="shared" si="0"/>
        <v>65.33333333333333</v>
      </c>
      <c r="H14" s="157">
        <v>6</v>
      </c>
      <c r="I14" s="152">
        <v>198</v>
      </c>
      <c r="J14" s="88">
        <f t="shared" si="1"/>
        <v>66</v>
      </c>
      <c r="K14" s="153">
        <v>5</v>
      </c>
      <c r="L14" s="169">
        <v>195.5</v>
      </c>
      <c r="M14" s="88">
        <f t="shared" si="2"/>
        <v>65.16666666666667</v>
      </c>
      <c r="N14" s="141">
        <v>9</v>
      </c>
      <c r="O14" s="160"/>
      <c r="P14" s="19">
        <f t="shared" si="3"/>
        <v>589.5</v>
      </c>
      <c r="Q14" s="20">
        <f t="shared" si="4"/>
        <v>65.5</v>
      </c>
    </row>
    <row r="15" spans="1:17" ht="21" customHeight="1">
      <c r="A15" s="16">
        <v>7</v>
      </c>
      <c r="B15" s="90" t="s">
        <v>64</v>
      </c>
      <c r="C15" s="91" t="s">
        <v>46</v>
      </c>
      <c r="D15" s="94" t="s">
        <v>156</v>
      </c>
      <c r="E15" s="117" t="s">
        <v>157</v>
      </c>
      <c r="F15" s="152">
        <v>189</v>
      </c>
      <c r="G15" s="88">
        <f t="shared" si="0"/>
        <v>63</v>
      </c>
      <c r="H15" s="157">
        <v>8</v>
      </c>
      <c r="I15" s="152">
        <v>200</v>
      </c>
      <c r="J15" s="88">
        <f t="shared" si="1"/>
        <v>66.66666666666667</v>
      </c>
      <c r="K15" s="153">
        <v>4</v>
      </c>
      <c r="L15" s="169">
        <v>200</v>
      </c>
      <c r="M15" s="88">
        <f t="shared" si="2"/>
        <v>66.66666666666667</v>
      </c>
      <c r="N15" s="141">
        <v>4</v>
      </c>
      <c r="O15" s="160"/>
      <c r="P15" s="19">
        <f t="shared" si="3"/>
        <v>589</v>
      </c>
      <c r="Q15" s="20">
        <f t="shared" si="4"/>
        <v>65.44444444444446</v>
      </c>
    </row>
    <row r="16" spans="1:17" ht="21" customHeight="1">
      <c r="A16" s="16">
        <v>8</v>
      </c>
      <c r="B16" s="93" t="s">
        <v>148</v>
      </c>
      <c r="C16" s="92" t="s">
        <v>5</v>
      </c>
      <c r="D16" s="93" t="s">
        <v>149</v>
      </c>
      <c r="E16" s="118" t="s">
        <v>124</v>
      </c>
      <c r="F16" s="152">
        <v>190</v>
      </c>
      <c r="G16" s="88">
        <f t="shared" si="0"/>
        <v>63.333333333333336</v>
      </c>
      <c r="H16" s="157">
        <v>7</v>
      </c>
      <c r="I16" s="152">
        <v>194.5</v>
      </c>
      <c r="J16" s="88">
        <f t="shared" si="1"/>
        <v>64.83333333333333</v>
      </c>
      <c r="K16" s="153">
        <v>9</v>
      </c>
      <c r="L16" s="169">
        <v>200</v>
      </c>
      <c r="M16" s="88">
        <f t="shared" si="2"/>
        <v>66.66666666666667</v>
      </c>
      <c r="N16" s="141">
        <v>5</v>
      </c>
      <c r="O16" s="160"/>
      <c r="P16" s="19">
        <f t="shared" si="3"/>
        <v>584.5</v>
      </c>
      <c r="Q16" s="20">
        <f t="shared" si="4"/>
        <v>64.94444444444446</v>
      </c>
    </row>
    <row r="17" spans="1:17" ht="21" customHeight="1">
      <c r="A17" s="16">
        <v>9</v>
      </c>
      <c r="B17" s="90" t="s">
        <v>162</v>
      </c>
      <c r="C17" s="91" t="s">
        <v>46</v>
      </c>
      <c r="D17" s="90" t="s">
        <v>163</v>
      </c>
      <c r="E17" s="117" t="s">
        <v>164</v>
      </c>
      <c r="F17" s="152">
        <v>187.5</v>
      </c>
      <c r="G17" s="88">
        <f t="shared" si="0"/>
        <v>62.5</v>
      </c>
      <c r="H17" s="157">
        <v>10</v>
      </c>
      <c r="I17" s="152">
        <v>197.5</v>
      </c>
      <c r="J17" s="88">
        <f t="shared" si="1"/>
        <v>65.83333333333333</v>
      </c>
      <c r="K17" s="153">
        <v>7</v>
      </c>
      <c r="L17" s="169">
        <v>196.5</v>
      </c>
      <c r="M17" s="88">
        <f t="shared" si="2"/>
        <v>65.5</v>
      </c>
      <c r="N17" s="141">
        <v>7</v>
      </c>
      <c r="O17" s="160"/>
      <c r="P17" s="19">
        <f t="shared" si="3"/>
        <v>581.5</v>
      </c>
      <c r="Q17" s="20">
        <f t="shared" si="4"/>
        <v>64.61111111111111</v>
      </c>
    </row>
    <row r="18" spans="1:17" ht="21" customHeight="1">
      <c r="A18" s="16">
        <v>10</v>
      </c>
      <c r="B18" s="94" t="s">
        <v>158</v>
      </c>
      <c r="C18" s="92" t="s">
        <v>5</v>
      </c>
      <c r="D18" s="39" t="s">
        <v>159</v>
      </c>
      <c r="E18" s="118" t="s">
        <v>160</v>
      </c>
      <c r="F18" s="152">
        <v>186.5</v>
      </c>
      <c r="G18" s="88">
        <f t="shared" si="0"/>
        <v>62.166666666666664</v>
      </c>
      <c r="H18" s="157">
        <v>11</v>
      </c>
      <c r="I18" s="152">
        <v>198</v>
      </c>
      <c r="J18" s="88">
        <f t="shared" si="1"/>
        <v>66</v>
      </c>
      <c r="K18" s="153">
        <v>6</v>
      </c>
      <c r="L18" s="169">
        <v>192.5</v>
      </c>
      <c r="M18" s="88">
        <f t="shared" si="2"/>
        <v>64.16666666666667</v>
      </c>
      <c r="N18" s="141">
        <v>12</v>
      </c>
      <c r="O18" s="160"/>
      <c r="P18" s="19">
        <f t="shared" si="3"/>
        <v>577</v>
      </c>
      <c r="Q18" s="20">
        <f t="shared" si="4"/>
        <v>64.11111111111111</v>
      </c>
    </row>
    <row r="19" spans="1:17" ht="21" customHeight="1">
      <c r="A19" s="16">
        <v>11</v>
      </c>
      <c r="B19" s="90" t="s">
        <v>168</v>
      </c>
      <c r="C19" s="91" t="s">
        <v>46</v>
      </c>
      <c r="D19" s="90" t="s">
        <v>169</v>
      </c>
      <c r="E19" s="117" t="s">
        <v>76</v>
      </c>
      <c r="F19" s="152">
        <v>188.5</v>
      </c>
      <c r="G19" s="88">
        <f t="shared" si="0"/>
        <v>62.833333333333336</v>
      </c>
      <c r="H19" s="157">
        <v>9</v>
      </c>
      <c r="I19" s="152">
        <v>190</v>
      </c>
      <c r="J19" s="88">
        <f t="shared" si="1"/>
        <v>63.333333333333336</v>
      </c>
      <c r="K19" s="153">
        <v>12</v>
      </c>
      <c r="L19" s="169">
        <v>193</v>
      </c>
      <c r="M19" s="88">
        <f t="shared" si="2"/>
        <v>64.33333333333333</v>
      </c>
      <c r="N19" s="141">
        <v>11</v>
      </c>
      <c r="O19" s="160">
        <v>1</v>
      </c>
      <c r="P19" s="19">
        <f t="shared" si="3"/>
        <v>571.5</v>
      </c>
      <c r="Q19" s="20">
        <f t="shared" si="4"/>
        <v>63.5</v>
      </c>
    </row>
    <row r="20" spans="1:17" ht="21" customHeight="1" thickBot="1">
      <c r="A20" s="44">
        <v>12</v>
      </c>
      <c r="B20" s="132" t="s">
        <v>153</v>
      </c>
      <c r="C20" s="115" t="s">
        <v>5</v>
      </c>
      <c r="D20" s="174" t="s">
        <v>154</v>
      </c>
      <c r="E20" s="178" t="s">
        <v>155</v>
      </c>
      <c r="F20" s="154">
        <v>184</v>
      </c>
      <c r="G20" s="133">
        <f t="shared" si="0"/>
        <v>61.333333333333336</v>
      </c>
      <c r="H20" s="158">
        <v>12</v>
      </c>
      <c r="I20" s="154">
        <v>191.5</v>
      </c>
      <c r="J20" s="133">
        <f t="shared" si="1"/>
        <v>63.833333333333336</v>
      </c>
      <c r="K20" s="155">
        <v>11</v>
      </c>
      <c r="L20" s="170">
        <v>194</v>
      </c>
      <c r="M20" s="133">
        <f t="shared" si="2"/>
        <v>64.66666666666667</v>
      </c>
      <c r="N20" s="143">
        <v>10</v>
      </c>
      <c r="O20" s="161"/>
      <c r="P20" s="46">
        <f t="shared" si="3"/>
        <v>569.5</v>
      </c>
      <c r="Q20" s="47">
        <f t="shared" si="4"/>
        <v>63.277777777777786</v>
      </c>
    </row>
    <row r="21" spans="6:7" ht="15">
      <c r="F21" s="5"/>
      <c r="G21" s="5"/>
    </row>
    <row r="22" spans="2:19" ht="15.75">
      <c r="B22" s="35" t="s">
        <v>36</v>
      </c>
      <c r="C22" s="1"/>
      <c r="D22" s="65"/>
      <c r="E22" s="1"/>
      <c r="F22" s="1"/>
      <c r="G22" s="1"/>
      <c r="H22" s="1"/>
      <c r="I22" s="1"/>
      <c r="J22" s="35" t="s">
        <v>37</v>
      </c>
      <c r="K22" s="1"/>
      <c r="L22" s="1"/>
      <c r="M22" s="1"/>
      <c r="N22" s="1"/>
      <c r="O22" s="1"/>
      <c r="P22" s="1"/>
      <c r="Q22" s="1"/>
      <c r="R22" s="1"/>
      <c r="S22" s="1"/>
    </row>
    <row r="23" spans="6:7" ht="15">
      <c r="F23" s="5"/>
      <c r="G23" s="5"/>
    </row>
    <row r="24" spans="6:7" ht="15">
      <c r="F24" s="5"/>
      <c r="G24" s="5"/>
    </row>
    <row r="25" spans="6:7" ht="15">
      <c r="F25" s="5"/>
      <c r="G25" s="5"/>
    </row>
  </sheetData>
  <sheetProtection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43" customWidth="1"/>
    <col min="4" max="4" width="15.28125" style="0" customWidth="1"/>
    <col min="5" max="5" width="21.42187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34" t="s">
        <v>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4"/>
      <c r="P1" s="5"/>
      <c r="Q1" s="5"/>
      <c r="R1" s="5"/>
    </row>
    <row r="2" spans="1:18" ht="18.75">
      <c r="A2" s="2"/>
      <c r="B2" s="6"/>
      <c r="C2" s="7"/>
      <c r="D2" s="235" t="s">
        <v>13</v>
      </c>
      <c r="E2" s="235"/>
      <c r="F2" s="235"/>
      <c r="G2" s="235"/>
      <c r="H2" s="235"/>
      <c r="I2" s="3"/>
      <c r="J2" s="3"/>
      <c r="K2" s="6"/>
      <c r="L2" s="6"/>
      <c r="M2" s="6"/>
      <c r="N2" s="6"/>
      <c r="O2" s="6"/>
      <c r="P2" s="5"/>
      <c r="Q2" s="5"/>
      <c r="R2" s="5"/>
    </row>
    <row r="3" spans="1:18" ht="18.75">
      <c r="A3" s="6"/>
      <c r="B3" s="6"/>
      <c r="C3" s="6"/>
      <c r="D3" s="6"/>
      <c r="E3" s="6"/>
      <c r="F3" s="6"/>
      <c r="G3" s="6"/>
      <c r="H3" s="6"/>
      <c r="I3" s="8"/>
      <c r="J3" s="8" t="s">
        <v>10</v>
      </c>
      <c r="K3" s="173" t="s">
        <v>6</v>
      </c>
      <c r="L3" s="8" t="s">
        <v>223</v>
      </c>
      <c r="M3" s="6"/>
      <c r="N3" s="6"/>
      <c r="O3" s="6"/>
      <c r="P3" s="5"/>
      <c r="Q3" s="5"/>
      <c r="R3" s="5"/>
    </row>
    <row r="4" spans="1:18" ht="18.75">
      <c r="A4" s="6"/>
      <c r="B4" s="6"/>
      <c r="C4" s="8" t="s">
        <v>39</v>
      </c>
      <c r="D4" s="6"/>
      <c r="E4" s="6"/>
      <c r="F4" s="6"/>
      <c r="G4" s="6"/>
      <c r="H4" s="6"/>
      <c r="I4" s="8"/>
      <c r="J4" s="8" t="s">
        <v>10</v>
      </c>
      <c r="K4" s="173" t="s">
        <v>7</v>
      </c>
      <c r="L4" s="8" t="s">
        <v>220</v>
      </c>
      <c r="M4" s="6"/>
      <c r="N4" s="6"/>
      <c r="O4" s="6"/>
      <c r="P4" s="5"/>
      <c r="Q4" s="5"/>
      <c r="R4" s="5"/>
    </row>
    <row r="5" spans="1:18" ht="19.5" thickBot="1">
      <c r="A5" s="6"/>
      <c r="B5" s="6"/>
      <c r="C5" s="6"/>
      <c r="D5" s="6"/>
      <c r="E5" s="6"/>
      <c r="F5" s="6"/>
      <c r="G5" s="6"/>
      <c r="H5" s="6"/>
      <c r="I5" s="8"/>
      <c r="J5" s="8" t="s">
        <v>10</v>
      </c>
      <c r="K5" s="173" t="s">
        <v>32</v>
      </c>
      <c r="L5" s="8" t="s">
        <v>33</v>
      </c>
      <c r="M5" s="6"/>
      <c r="N5" s="6"/>
      <c r="O5" s="6"/>
      <c r="P5" s="5"/>
      <c r="Q5" s="5"/>
      <c r="R5" s="5"/>
    </row>
    <row r="6" spans="1:17" ht="16.5" thickBot="1">
      <c r="A6" s="236" t="s">
        <v>11</v>
      </c>
      <c r="B6" s="238" t="s">
        <v>1</v>
      </c>
      <c r="C6" s="240" t="s">
        <v>4</v>
      </c>
      <c r="D6" s="242" t="s">
        <v>0</v>
      </c>
      <c r="E6" s="244" t="s">
        <v>2</v>
      </c>
      <c r="F6" s="246" t="s">
        <v>21</v>
      </c>
      <c r="G6" s="247"/>
      <c r="H6" s="247"/>
      <c r="I6" s="247"/>
      <c r="J6" s="247"/>
      <c r="K6" s="247"/>
      <c r="L6" s="247"/>
      <c r="M6" s="247"/>
      <c r="N6" s="248"/>
      <c r="O6" s="249" t="s">
        <v>22</v>
      </c>
      <c r="P6" s="244" t="s">
        <v>9</v>
      </c>
      <c r="Q6" s="251" t="s">
        <v>8</v>
      </c>
    </row>
    <row r="7" spans="1:17" ht="19.5" customHeight="1" thickBot="1">
      <c r="A7" s="237"/>
      <c r="B7" s="239"/>
      <c r="C7" s="241"/>
      <c r="D7" s="243"/>
      <c r="E7" s="245"/>
      <c r="F7" s="10" t="s">
        <v>6</v>
      </c>
      <c r="G7" s="11" t="s">
        <v>8</v>
      </c>
      <c r="H7" s="22" t="s">
        <v>12</v>
      </c>
      <c r="I7" s="10" t="s">
        <v>7</v>
      </c>
      <c r="J7" s="11" t="s">
        <v>8</v>
      </c>
      <c r="K7" s="22" t="s">
        <v>12</v>
      </c>
      <c r="L7" s="11" t="s">
        <v>32</v>
      </c>
      <c r="M7" s="11" t="s">
        <v>8</v>
      </c>
      <c r="N7" s="22" t="s">
        <v>12</v>
      </c>
      <c r="O7" s="250"/>
      <c r="P7" s="245"/>
      <c r="Q7" s="252"/>
    </row>
    <row r="8" spans="1:17" ht="21" customHeight="1" thickBot="1">
      <c r="A8" s="34" t="s">
        <v>231</v>
      </c>
      <c r="B8" s="5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12">
        <v>1</v>
      </c>
      <c r="B9" s="112" t="s">
        <v>64</v>
      </c>
      <c r="C9" s="113" t="s">
        <v>46</v>
      </c>
      <c r="D9" s="112" t="s">
        <v>65</v>
      </c>
      <c r="E9" s="175" t="s">
        <v>66</v>
      </c>
      <c r="F9" s="150">
        <v>258.5</v>
      </c>
      <c r="G9" s="131">
        <f aca="true" t="shared" si="0" ref="G9:G21">PRODUCT(F9*100/370)</f>
        <v>69.86486486486487</v>
      </c>
      <c r="H9" s="151">
        <v>1</v>
      </c>
      <c r="I9" s="147">
        <v>243.5</v>
      </c>
      <c r="J9" s="131">
        <f aca="true" t="shared" si="1" ref="J9:J21">PRODUCT(I9*100/370)</f>
        <v>65.8108108108108</v>
      </c>
      <c r="K9" s="156">
        <v>3</v>
      </c>
      <c r="L9" s="138">
        <v>264</v>
      </c>
      <c r="M9" s="131">
        <f aca="true" t="shared" si="2" ref="M9:M21">PRODUCT(L9*100/370)</f>
        <v>71.35135135135135</v>
      </c>
      <c r="N9" s="139">
        <v>2</v>
      </c>
      <c r="O9" s="159"/>
      <c r="P9" s="14">
        <f aca="true" t="shared" si="3" ref="P9:P21">SUM(F9+I9+L9)</f>
        <v>766</v>
      </c>
      <c r="Q9" s="15">
        <f aca="true" t="shared" si="4" ref="Q9:Q21">PRODUCT(P9/3*100/370)</f>
        <v>69.00900900900902</v>
      </c>
    </row>
    <row r="10" spans="1:17" ht="21" customHeight="1">
      <c r="A10" s="16">
        <v>2</v>
      </c>
      <c r="B10" s="99" t="s">
        <v>150</v>
      </c>
      <c r="C10" s="91" t="s">
        <v>46</v>
      </c>
      <c r="D10" s="99" t="s">
        <v>170</v>
      </c>
      <c r="E10" s="117" t="s">
        <v>171</v>
      </c>
      <c r="F10" s="152">
        <v>242</v>
      </c>
      <c r="G10" s="88">
        <f t="shared" si="0"/>
        <v>65.4054054054054</v>
      </c>
      <c r="H10" s="153">
        <v>5</v>
      </c>
      <c r="I10" s="148">
        <v>245.5</v>
      </c>
      <c r="J10" s="88">
        <f t="shared" si="1"/>
        <v>66.35135135135135</v>
      </c>
      <c r="K10" s="157">
        <v>2</v>
      </c>
      <c r="L10" s="140">
        <v>267.5</v>
      </c>
      <c r="M10" s="88">
        <f t="shared" si="2"/>
        <v>72.29729729729729</v>
      </c>
      <c r="N10" s="141">
        <v>1</v>
      </c>
      <c r="O10" s="160"/>
      <c r="P10" s="19">
        <f t="shared" si="3"/>
        <v>755</v>
      </c>
      <c r="Q10" s="20">
        <f t="shared" si="4"/>
        <v>68.01801801801801</v>
      </c>
    </row>
    <row r="11" spans="1:17" ht="21" customHeight="1">
      <c r="A11" s="16">
        <v>3</v>
      </c>
      <c r="B11" s="90" t="s">
        <v>150</v>
      </c>
      <c r="C11" s="91" t="s">
        <v>46</v>
      </c>
      <c r="D11" s="90" t="s">
        <v>151</v>
      </c>
      <c r="E11" s="117" t="s">
        <v>152</v>
      </c>
      <c r="F11" s="152">
        <v>245.5</v>
      </c>
      <c r="G11" s="88">
        <f t="shared" si="0"/>
        <v>66.35135135135135</v>
      </c>
      <c r="H11" s="153">
        <v>2</v>
      </c>
      <c r="I11" s="148">
        <v>248</v>
      </c>
      <c r="J11" s="88">
        <f t="shared" si="1"/>
        <v>67.02702702702703</v>
      </c>
      <c r="K11" s="157">
        <v>1</v>
      </c>
      <c r="L11" s="140">
        <v>254</v>
      </c>
      <c r="M11" s="88">
        <f t="shared" si="2"/>
        <v>68.64864864864865</v>
      </c>
      <c r="N11" s="141">
        <v>4</v>
      </c>
      <c r="O11" s="160"/>
      <c r="P11" s="19">
        <f t="shared" si="3"/>
        <v>747.5</v>
      </c>
      <c r="Q11" s="20">
        <f t="shared" si="4"/>
        <v>67.34234234234233</v>
      </c>
    </row>
    <row r="12" spans="1:17" ht="21" customHeight="1">
      <c r="A12" s="16">
        <v>4</v>
      </c>
      <c r="B12" s="90" t="s">
        <v>172</v>
      </c>
      <c r="C12" s="91" t="s">
        <v>46</v>
      </c>
      <c r="D12" s="90" t="s">
        <v>173</v>
      </c>
      <c r="E12" s="176" t="s">
        <v>174</v>
      </c>
      <c r="F12" s="152">
        <v>243.5</v>
      </c>
      <c r="G12" s="88">
        <f t="shared" si="0"/>
        <v>65.8108108108108</v>
      </c>
      <c r="H12" s="153">
        <v>3</v>
      </c>
      <c r="I12" s="148">
        <v>242.5</v>
      </c>
      <c r="J12" s="88">
        <f t="shared" si="1"/>
        <v>65.54054054054055</v>
      </c>
      <c r="K12" s="157">
        <v>4</v>
      </c>
      <c r="L12" s="140">
        <v>250.5</v>
      </c>
      <c r="M12" s="88">
        <f t="shared" si="2"/>
        <v>67.70270270270271</v>
      </c>
      <c r="N12" s="141">
        <v>5</v>
      </c>
      <c r="O12" s="160"/>
      <c r="P12" s="19">
        <f t="shared" si="3"/>
        <v>736.5</v>
      </c>
      <c r="Q12" s="20">
        <f t="shared" si="4"/>
        <v>66.35135135135135</v>
      </c>
    </row>
    <row r="13" spans="1:17" ht="21" customHeight="1">
      <c r="A13" s="16">
        <v>5</v>
      </c>
      <c r="B13" s="90" t="s">
        <v>64</v>
      </c>
      <c r="C13" s="91" t="s">
        <v>46</v>
      </c>
      <c r="D13" s="94" t="s">
        <v>156</v>
      </c>
      <c r="E13" s="117" t="s">
        <v>157</v>
      </c>
      <c r="F13" s="152">
        <v>240.5</v>
      </c>
      <c r="G13" s="88">
        <f t="shared" si="0"/>
        <v>65</v>
      </c>
      <c r="H13" s="153">
        <v>6</v>
      </c>
      <c r="I13" s="148">
        <v>227</v>
      </c>
      <c r="J13" s="88">
        <f t="shared" si="1"/>
        <v>61.351351351351354</v>
      </c>
      <c r="K13" s="157">
        <v>11</v>
      </c>
      <c r="L13" s="140">
        <v>258.5</v>
      </c>
      <c r="M13" s="88">
        <f t="shared" si="2"/>
        <v>69.86486486486487</v>
      </c>
      <c r="N13" s="141">
        <v>3</v>
      </c>
      <c r="O13" s="160"/>
      <c r="P13" s="19">
        <f t="shared" si="3"/>
        <v>726</v>
      </c>
      <c r="Q13" s="20">
        <f t="shared" si="4"/>
        <v>65.4054054054054</v>
      </c>
    </row>
    <row r="14" spans="1:17" ht="21" customHeight="1">
      <c r="A14" s="16">
        <v>6</v>
      </c>
      <c r="B14" s="90" t="s">
        <v>162</v>
      </c>
      <c r="C14" s="91" t="s">
        <v>46</v>
      </c>
      <c r="D14" s="90" t="s">
        <v>163</v>
      </c>
      <c r="E14" s="117" t="s">
        <v>164</v>
      </c>
      <c r="F14" s="152">
        <v>243.5</v>
      </c>
      <c r="G14" s="88">
        <f t="shared" si="0"/>
        <v>65.8108108108108</v>
      </c>
      <c r="H14" s="153">
        <v>4</v>
      </c>
      <c r="I14" s="148">
        <v>237</v>
      </c>
      <c r="J14" s="88">
        <f t="shared" si="1"/>
        <v>64.05405405405405</v>
      </c>
      <c r="K14" s="157">
        <v>8</v>
      </c>
      <c r="L14" s="140">
        <v>245</v>
      </c>
      <c r="M14" s="88">
        <f t="shared" si="2"/>
        <v>66.21621621621621</v>
      </c>
      <c r="N14" s="141">
        <v>6</v>
      </c>
      <c r="O14" s="160"/>
      <c r="P14" s="19">
        <f t="shared" si="3"/>
        <v>725.5</v>
      </c>
      <c r="Q14" s="20">
        <f t="shared" si="4"/>
        <v>65.36036036036036</v>
      </c>
    </row>
    <row r="15" spans="1:17" ht="21" customHeight="1">
      <c r="A15" s="16">
        <v>7</v>
      </c>
      <c r="B15" s="94" t="s">
        <v>158</v>
      </c>
      <c r="C15" s="92" t="s">
        <v>5</v>
      </c>
      <c r="D15" s="39" t="s">
        <v>159</v>
      </c>
      <c r="E15" s="118" t="s">
        <v>160</v>
      </c>
      <c r="F15" s="152">
        <v>233.5</v>
      </c>
      <c r="G15" s="88">
        <f t="shared" si="0"/>
        <v>63.108108108108105</v>
      </c>
      <c r="H15" s="153">
        <v>8</v>
      </c>
      <c r="I15" s="148">
        <v>237.5</v>
      </c>
      <c r="J15" s="88">
        <f t="shared" si="1"/>
        <v>64.1891891891892</v>
      </c>
      <c r="K15" s="157">
        <v>7</v>
      </c>
      <c r="L15" s="140">
        <v>242.5</v>
      </c>
      <c r="M15" s="88">
        <f t="shared" si="2"/>
        <v>65.54054054054055</v>
      </c>
      <c r="N15" s="141">
        <v>7</v>
      </c>
      <c r="O15" s="160"/>
      <c r="P15" s="19">
        <f t="shared" si="3"/>
        <v>713.5</v>
      </c>
      <c r="Q15" s="20">
        <f t="shared" si="4"/>
        <v>64.27927927927928</v>
      </c>
    </row>
    <row r="16" spans="1:17" ht="21" customHeight="1">
      <c r="A16" s="16">
        <v>8</v>
      </c>
      <c r="B16" s="90" t="s">
        <v>168</v>
      </c>
      <c r="C16" s="91" t="s">
        <v>46</v>
      </c>
      <c r="D16" s="90" t="s">
        <v>169</v>
      </c>
      <c r="E16" s="117" t="s">
        <v>76</v>
      </c>
      <c r="F16" s="152">
        <v>231</v>
      </c>
      <c r="G16" s="88">
        <f t="shared" si="0"/>
        <v>62.432432432432435</v>
      </c>
      <c r="H16" s="153">
        <v>11</v>
      </c>
      <c r="I16" s="148">
        <v>242.5</v>
      </c>
      <c r="J16" s="88">
        <f t="shared" si="1"/>
        <v>65.54054054054055</v>
      </c>
      <c r="K16" s="157">
        <v>5</v>
      </c>
      <c r="L16" s="140">
        <v>240</v>
      </c>
      <c r="M16" s="88">
        <f t="shared" si="2"/>
        <v>64.86486486486487</v>
      </c>
      <c r="N16" s="141">
        <v>8</v>
      </c>
      <c r="O16" s="160"/>
      <c r="P16" s="19">
        <f t="shared" si="3"/>
        <v>713.5</v>
      </c>
      <c r="Q16" s="20">
        <f t="shared" si="4"/>
        <v>64.27927927927928</v>
      </c>
    </row>
    <row r="17" spans="1:17" ht="21" customHeight="1">
      <c r="A17" s="16">
        <v>9</v>
      </c>
      <c r="B17" s="93" t="s">
        <v>148</v>
      </c>
      <c r="C17" s="92" t="s">
        <v>5</v>
      </c>
      <c r="D17" s="93" t="s">
        <v>149</v>
      </c>
      <c r="E17" s="118" t="s">
        <v>124</v>
      </c>
      <c r="F17" s="152">
        <v>236.5</v>
      </c>
      <c r="G17" s="88">
        <f t="shared" si="0"/>
        <v>63.91891891891892</v>
      </c>
      <c r="H17" s="153">
        <v>7</v>
      </c>
      <c r="I17" s="148">
        <v>241.5</v>
      </c>
      <c r="J17" s="88">
        <f t="shared" si="1"/>
        <v>65.27027027027027</v>
      </c>
      <c r="K17" s="157">
        <v>6</v>
      </c>
      <c r="L17" s="140">
        <v>232.5</v>
      </c>
      <c r="M17" s="88">
        <f t="shared" si="2"/>
        <v>62.83783783783784</v>
      </c>
      <c r="N17" s="141">
        <v>10</v>
      </c>
      <c r="O17" s="160"/>
      <c r="P17" s="19">
        <f t="shared" si="3"/>
        <v>710.5</v>
      </c>
      <c r="Q17" s="20">
        <f t="shared" si="4"/>
        <v>64.00900900900902</v>
      </c>
    </row>
    <row r="18" spans="1:17" ht="21" customHeight="1">
      <c r="A18" s="16">
        <v>10</v>
      </c>
      <c r="B18" s="103" t="s">
        <v>165</v>
      </c>
      <c r="C18" s="92" t="s">
        <v>5</v>
      </c>
      <c r="D18" s="93" t="s">
        <v>166</v>
      </c>
      <c r="E18" s="177" t="s">
        <v>167</v>
      </c>
      <c r="F18" s="152">
        <v>230.5</v>
      </c>
      <c r="G18" s="88">
        <f t="shared" si="0"/>
        <v>62.2972972972973</v>
      </c>
      <c r="H18" s="153">
        <v>12</v>
      </c>
      <c r="I18" s="148">
        <v>229.5</v>
      </c>
      <c r="J18" s="88">
        <f t="shared" si="1"/>
        <v>62.027027027027025</v>
      </c>
      <c r="K18" s="157">
        <v>10</v>
      </c>
      <c r="L18" s="140">
        <v>235.5</v>
      </c>
      <c r="M18" s="88">
        <f t="shared" si="2"/>
        <v>63.648648648648646</v>
      </c>
      <c r="N18" s="141">
        <v>9</v>
      </c>
      <c r="O18" s="160"/>
      <c r="P18" s="19">
        <f t="shared" si="3"/>
        <v>695.5</v>
      </c>
      <c r="Q18" s="20">
        <f t="shared" si="4"/>
        <v>62.657657657657666</v>
      </c>
    </row>
    <row r="19" spans="1:17" ht="21" customHeight="1">
      <c r="A19" s="16">
        <v>11</v>
      </c>
      <c r="B19" s="90" t="s">
        <v>145</v>
      </c>
      <c r="C19" s="91" t="s">
        <v>46</v>
      </c>
      <c r="D19" s="90" t="s">
        <v>146</v>
      </c>
      <c r="E19" s="117" t="s">
        <v>147</v>
      </c>
      <c r="F19" s="152">
        <v>232.5</v>
      </c>
      <c r="G19" s="88">
        <f t="shared" si="0"/>
        <v>62.83783783783784</v>
      </c>
      <c r="H19" s="153">
        <v>9</v>
      </c>
      <c r="I19" s="148">
        <v>235</v>
      </c>
      <c r="J19" s="88">
        <f t="shared" si="1"/>
        <v>63.513513513513516</v>
      </c>
      <c r="K19" s="157">
        <v>9</v>
      </c>
      <c r="L19" s="140">
        <v>216</v>
      </c>
      <c r="M19" s="88">
        <f t="shared" si="2"/>
        <v>58.37837837837838</v>
      </c>
      <c r="N19" s="141">
        <v>13</v>
      </c>
      <c r="O19" s="160"/>
      <c r="P19" s="19">
        <f t="shared" si="3"/>
        <v>683.5</v>
      </c>
      <c r="Q19" s="20">
        <f t="shared" si="4"/>
        <v>61.576576576576585</v>
      </c>
    </row>
    <row r="20" spans="1:17" ht="21" customHeight="1">
      <c r="A20" s="16">
        <v>12</v>
      </c>
      <c r="B20" s="94" t="s">
        <v>161</v>
      </c>
      <c r="C20" s="92" t="s">
        <v>5</v>
      </c>
      <c r="D20" s="100" t="s">
        <v>154</v>
      </c>
      <c r="E20" s="136" t="s">
        <v>155</v>
      </c>
      <c r="F20" s="152">
        <v>232.5</v>
      </c>
      <c r="G20" s="88">
        <f t="shared" si="0"/>
        <v>62.83783783783784</v>
      </c>
      <c r="H20" s="153">
        <v>10</v>
      </c>
      <c r="I20" s="148">
        <v>225.5</v>
      </c>
      <c r="J20" s="88">
        <f t="shared" si="1"/>
        <v>60.945945945945944</v>
      </c>
      <c r="K20" s="157">
        <v>12</v>
      </c>
      <c r="L20" s="140">
        <v>220</v>
      </c>
      <c r="M20" s="88">
        <f t="shared" si="2"/>
        <v>59.45945945945946</v>
      </c>
      <c r="N20" s="141">
        <v>12</v>
      </c>
      <c r="O20" s="160">
        <v>1</v>
      </c>
      <c r="P20" s="19">
        <f t="shared" si="3"/>
        <v>678</v>
      </c>
      <c r="Q20" s="20">
        <f t="shared" si="4"/>
        <v>61.08108108108108</v>
      </c>
    </row>
    <row r="21" spans="1:17" ht="22.5" customHeight="1" thickBot="1">
      <c r="A21" s="44">
        <v>13</v>
      </c>
      <c r="B21" s="132" t="s">
        <v>153</v>
      </c>
      <c r="C21" s="115" t="s">
        <v>5</v>
      </c>
      <c r="D21" s="174" t="s">
        <v>154</v>
      </c>
      <c r="E21" s="178" t="s">
        <v>155</v>
      </c>
      <c r="F21" s="154">
        <v>228.5</v>
      </c>
      <c r="G21" s="133">
        <f t="shared" si="0"/>
        <v>61.75675675675676</v>
      </c>
      <c r="H21" s="155">
        <v>13</v>
      </c>
      <c r="I21" s="149">
        <v>225.5</v>
      </c>
      <c r="J21" s="133">
        <f t="shared" si="1"/>
        <v>60.945945945945944</v>
      </c>
      <c r="K21" s="158">
        <v>13</v>
      </c>
      <c r="L21" s="142">
        <v>221.5</v>
      </c>
      <c r="M21" s="133">
        <f t="shared" si="2"/>
        <v>59.86486486486486</v>
      </c>
      <c r="N21" s="143">
        <v>11</v>
      </c>
      <c r="O21" s="161"/>
      <c r="P21" s="46">
        <f t="shared" si="3"/>
        <v>675.5</v>
      </c>
      <c r="Q21" s="47">
        <f t="shared" si="4"/>
        <v>60.85585585585585</v>
      </c>
    </row>
    <row r="22" spans="2:19" ht="31.5" customHeight="1">
      <c r="B22" s="35" t="s">
        <v>36</v>
      </c>
      <c r="C22" s="1"/>
      <c r="D22" s="65"/>
      <c r="E22" s="1"/>
      <c r="F22" s="1"/>
      <c r="G22" s="1"/>
      <c r="H22" s="1"/>
      <c r="I22" s="1"/>
      <c r="J22" s="35" t="s">
        <v>37</v>
      </c>
      <c r="K22" s="1"/>
      <c r="L22" s="1"/>
      <c r="M22" s="1"/>
      <c r="N22" s="1"/>
      <c r="O22" s="1"/>
      <c r="P22" s="1"/>
      <c r="Q22" s="1"/>
      <c r="R22" s="1"/>
      <c r="S22" s="1"/>
    </row>
    <row r="23" spans="6:7" ht="15">
      <c r="F23" s="5"/>
      <c r="G23" s="5"/>
    </row>
    <row r="24" spans="6:7" ht="15">
      <c r="F24" s="5"/>
      <c r="G24" s="5"/>
    </row>
    <row r="25" spans="6:7" ht="15">
      <c r="F25" s="5"/>
      <c r="G25" s="5"/>
    </row>
  </sheetData>
  <sheetProtection/>
  <mergeCells count="11">
    <mergeCell ref="F6:N6"/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</mergeCells>
  <printOptions/>
  <pageMargins left="0" right="0" top="0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User</cp:lastModifiedBy>
  <cp:lastPrinted>2015-06-18T04:47:59Z</cp:lastPrinted>
  <dcterms:created xsi:type="dcterms:W3CDTF">2005-04-10T18:26:35Z</dcterms:created>
  <dcterms:modified xsi:type="dcterms:W3CDTF">2015-06-18T04:49:04Z</dcterms:modified>
  <cp:category/>
  <cp:version/>
  <cp:contentType/>
  <cp:contentStatus/>
</cp:coreProperties>
</file>