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8"/>
  </bookViews>
  <sheets>
    <sheet name="Interm I" sheetId="1" r:id="rId1"/>
    <sheet name="PrStG" sheetId="2" r:id="rId2"/>
    <sheet name=" M Cl " sheetId="3" r:id="rId3"/>
    <sheet name=" M Cl  (2)" sheetId="4" r:id="rId4"/>
    <sheet name=" L Cl" sheetId="5" r:id="rId5"/>
    <sheet name=" L Cl (2)" sheetId="6" r:id="rId6"/>
    <sheet name=" A Cl " sheetId="7" r:id="rId7"/>
    <sheet name=" A Cl  (2)" sheetId="8" r:id="rId8"/>
    <sheet name="Total" sheetId="9" r:id="rId9"/>
  </sheets>
  <definedNames/>
  <calcPr fullCalcOnLoad="1"/>
</workbook>
</file>

<file path=xl/sharedStrings.xml><?xml version="1.0" encoding="utf-8"?>
<sst xmlns="http://schemas.openxmlformats.org/spreadsheetml/2006/main" count="934" uniqueCount="201">
  <si>
    <t>Baltic Dressage League, Latvia - 2014</t>
  </si>
  <si>
    <t xml:space="preserve"> </t>
  </si>
  <si>
    <t>RESULTS</t>
  </si>
  <si>
    <t>Judge</t>
  </si>
  <si>
    <t>H</t>
  </si>
  <si>
    <t>Natalija Šakurova LAT</t>
  </si>
  <si>
    <t>Vikuli, 13.-14.06.2014.</t>
  </si>
  <si>
    <t>C</t>
  </si>
  <si>
    <t>M</t>
  </si>
  <si>
    <t>Judra Kašarina LTU</t>
  </si>
  <si>
    <t>Final Placing</t>
  </si>
  <si>
    <t>Rider name, surname</t>
  </si>
  <si>
    <t>Rider NF</t>
  </si>
  <si>
    <t>Horse name</t>
  </si>
  <si>
    <t>Owner</t>
  </si>
  <si>
    <t>Results</t>
  </si>
  <si>
    <t>Error</t>
  </si>
  <si>
    <t>Total points</t>
  </si>
  <si>
    <t>%</t>
  </si>
  <si>
    <t>Placing</t>
  </si>
  <si>
    <t>LAT</t>
  </si>
  <si>
    <t>La Dance May</t>
  </si>
  <si>
    <t>Chardonnay</t>
  </si>
  <si>
    <t>E.Treibergs</t>
  </si>
  <si>
    <r>
      <t>President of Ground Jury: __________________________ (Karin Kr</t>
    </r>
    <r>
      <rPr>
        <sz val="12"/>
        <rFont val="Calibri"/>
        <family val="2"/>
      </rPr>
      <t>üger)</t>
    </r>
  </si>
  <si>
    <t>Karin Krüger DEN</t>
  </si>
  <si>
    <t>Eva-Marija Vint-Warmington EST</t>
  </si>
  <si>
    <t>B</t>
  </si>
  <si>
    <t>Intermediate I Freestyle</t>
  </si>
  <si>
    <t>Sandra Sysojeva</t>
  </si>
  <si>
    <t>LTU</t>
  </si>
  <si>
    <t>Forvater</t>
  </si>
  <si>
    <t>S.Sysojeva</t>
  </si>
  <si>
    <t>Terēze Rozenberga</t>
  </si>
  <si>
    <t>Kivi</t>
  </si>
  <si>
    <t>J.Mežnieks</t>
  </si>
  <si>
    <t>Gundega Krīgere</t>
  </si>
  <si>
    <t>Donnerwelle</t>
  </si>
  <si>
    <t>Krīgeru ģimene</t>
  </si>
  <si>
    <t>Agnese Kukaine</t>
  </si>
  <si>
    <t xml:space="preserve">Londay Light </t>
  </si>
  <si>
    <t>A. Kukaine</t>
  </si>
  <si>
    <t>Olga Šakurova</t>
  </si>
  <si>
    <t>Pentagons</t>
  </si>
  <si>
    <t>I.Sorokina</t>
  </si>
  <si>
    <t>Reisija</t>
  </si>
  <si>
    <t>Marina Tarvida</t>
  </si>
  <si>
    <t>Dimants</t>
  </si>
  <si>
    <t>A.Mainiece</t>
  </si>
  <si>
    <t>Jūlija Kosova</t>
  </si>
  <si>
    <t>Kohinurs</t>
  </si>
  <si>
    <t>D.Kosarevska</t>
  </si>
  <si>
    <t xml:space="preserve">Intermediate I </t>
  </si>
  <si>
    <t>Age Luha</t>
  </si>
  <si>
    <t xml:space="preserve">EST </t>
  </si>
  <si>
    <t>Diamond in Black</t>
  </si>
  <si>
    <t>St.George Prix</t>
  </si>
  <si>
    <t>Agnese Dedze</t>
  </si>
  <si>
    <t>Doctor Wayne</t>
  </si>
  <si>
    <t>SIA "Wilde transports"</t>
  </si>
  <si>
    <t>Aiga Silavniece</t>
  </si>
  <si>
    <t>Diona Haleja</t>
  </si>
  <si>
    <t>Raimonda Palionyte</t>
  </si>
  <si>
    <t>Linguist G</t>
  </si>
  <si>
    <t>R. Palionyte</t>
  </si>
  <si>
    <t>Karin Krüger DEN (YR), Eva-Marija Vint-Warmington EST (OC)</t>
  </si>
  <si>
    <t>Eva-Marija Vint-Warmington EST (YR), Judra Kašarina LTU (OC)</t>
  </si>
  <si>
    <t>Ginta Vilde LAT</t>
  </si>
  <si>
    <t xml:space="preserve"> M Class FEI Preliminary Test Juniors (YR)</t>
  </si>
  <si>
    <t>Marija Bogachek</t>
  </si>
  <si>
    <t>Double Power</t>
  </si>
  <si>
    <t>M.Bogachek</t>
  </si>
  <si>
    <t>Madli Katriin Tauts</t>
  </si>
  <si>
    <t>Faksas</t>
  </si>
  <si>
    <t>Kristina Tauts</t>
  </si>
  <si>
    <t>Laura Ivanova</t>
  </si>
  <si>
    <t>Monte-Cristo</t>
  </si>
  <si>
    <t>A.Muravskis</t>
  </si>
  <si>
    <t>Deimantė Budnikaitė</t>
  </si>
  <si>
    <t>Likeris</t>
  </si>
  <si>
    <t>D. Budnikaitė</t>
  </si>
  <si>
    <t>Nora Ņukša</t>
  </si>
  <si>
    <t>Linda</t>
  </si>
  <si>
    <t>L.Stanke</t>
  </si>
  <si>
    <t>Augustė Manelytė</t>
  </si>
  <si>
    <t>Waliser Star</t>
  </si>
  <si>
    <t>O. Vasiliauskienė</t>
  </si>
  <si>
    <t>Marija Vaškevičiūtė</t>
  </si>
  <si>
    <t>CheresIII</t>
  </si>
  <si>
    <t>M. Vaškevičiūtė</t>
  </si>
  <si>
    <t>M Class FEI Preliminary Test Juniors (OC)</t>
  </si>
  <si>
    <t>Kristīne Lisovska</t>
  </si>
  <si>
    <t>Getter Kangur</t>
  </si>
  <si>
    <t>Ashwan</t>
  </si>
  <si>
    <t>Sofya Romanyuka</t>
  </si>
  <si>
    <t>Jūlija Stepanova</t>
  </si>
  <si>
    <t>Kamerons</t>
  </si>
  <si>
    <t>J.Stepanova</t>
  </si>
  <si>
    <t>Marika Vunder</t>
  </si>
  <si>
    <t>Helifar</t>
  </si>
  <si>
    <t>Õie Malmberg</t>
  </si>
  <si>
    <t>Oksana Žguna</t>
  </si>
  <si>
    <t>Goldvejs</t>
  </si>
  <si>
    <t>O.Žguna</t>
  </si>
  <si>
    <t>Liga Tauriņa</t>
  </si>
  <si>
    <t>Apserons</t>
  </si>
  <si>
    <t>SIA "Princis"</t>
  </si>
  <si>
    <t>Sanita Dombrovska</t>
  </si>
  <si>
    <t>De Lordo</t>
  </si>
  <si>
    <t>S.Dombrovska</t>
  </si>
  <si>
    <t>Jana Veide</t>
  </si>
  <si>
    <t>Ideal</t>
  </si>
  <si>
    <t>J. Veide</t>
  </si>
  <si>
    <t xml:space="preserve">Karin Krüger DEN </t>
  </si>
  <si>
    <t xml:space="preserve"> Judra Kašarina LTU</t>
  </si>
  <si>
    <t xml:space="preserve"> M Class Freestyle (YR)</t>
  </si>
  <si>
    <t xml:space="preserve"> M Class Freestyle (OC)</t>
  </si>
  <si>
    <t>Linda Lejiete</t>
  </si>
  <si>
    <t>Rikardo</t>
  </si>
  <si>
    <t>FEI Team Test Juniors OC</t>
  </si>
  <si>
    <t>Maija Kleinberga  LAT</t>
  </si>
  <si>
    <t>L Class FEI Children Individual Test (Juniors)</t>
  </si>
  <si>
    <t>Radamira</t>
  </si>
  <si>
    <t>J.Savickis</t>
  </si>
  <si>
    <t>Triin Kattel</t>
  </si>
  <si>
    <t>Mari (VP)</t>
  </si>
  <si>
    <t>OÜ Novearendus</t>
  </si>
  <si>
    <t>Everita Daubure</t>
  </si>
  <si>
    <t>Lady Sun</t>
  </si>
  <si>
    <t>E.Daubure</t>
  </si>
  <si>
    <t>Kasparas Kaminskas</t>
  </si>
  <si>
    <t>Turandot</t>
  </si>
  <si>
    <t>A. A. Juškys</t>
  </si>
  <si>
    <t>Sabīne Irbe</t>
  </si>
  <si>
    <t>Dina</t>
  </si>
  <si>
    <t>A.Šakurovs</t>
  </si>
  <si>
    <t>Anastasija Titova</t>
  </si>
  <si>
    <t>Lando</t>
  </si>
  <si>
    <t>Biedrība LJF</t>
  </si>
  <si>
    <t>L Class FEI Children Individual Test (OC)</t>
  </si>
  <si>
    <t>Siesta</t>
  </si>
  <si>
    <t>Katrin Tinno</t>
  </si>
  <si>
    <t>Damberina</t>
  </si>
  <si>
    <t>Nautilo OÜ</t>
  </si>
  <si>
    <t>Kvarcs</t>
  </si>
  <si>
    <t>A.Janovskis</t>
  </si>
  <si>
    <t>Afions</t>
  </si>
  <si>
    <t>M.Vunder &amp; J.Dukalska</t>
  </si>
  <si>
    <t>Areko</t>
  </si>
  <si>
    <t>Olga Korolenko</t>
  </si>
  <si>
    <t>Campari DJ</t>
  </si>
  <si>
    <t>J.Kmita</t>
  </si>
  <si>
    <t>Rūta Nemanytė</t>
  </si>
  <si>
    <t>Hekuras</t>
  </si>
  <si>
    <t>R.Nemanytė</t>
  </si>
  <si>
    <t>L Class Freestyle (Juniors)</t>
  </si>
  <si>
    <t>L Class Freestyle (OC)</t>
  </si>
  <si>
    <t>FEI WDC Medium Test (Juniori)</t>
  </si>
  <si>
    <t>FEI WDC Medium Test (OC)</t>
  </si>
  <si>
    <t>Maija Kleinberga LAT (CH), Ginta Vilde LAT (OC)</t>
  </si>
  <si>
    <t>A Class FEI WDC  Preliminary Test (CH)</t>
  </si>
  <si>
    <t>Sabīne Saļma</t>
  </si>
  <si>
    <t>Lering</t>
  </si>
  <si>
    <t>I.Saļma</t>
  </si>
  <si>
    <t>Beate Jurševska</t>
  </si>
  <si>
    <t>Luvrs</t>
  </si>
  <si>
    <t>SIA ''3 Vitolu staļļi"</t>
  </si>
  <si>
    <t>Aleksandra Sīle</t>
  </si>
  <si>
    <t>Hiltons</t>
  </si>
  <si>
    <t>Sintija Ģīle</t>
  </si>
  <si>
    <t>Gundega</t>
  </si>
  <si>
    <t>A Class FEI WDC  Preliminary Test (OC)</t>
  </si>
  <si>
    <t>Daiga Grāvīte a/k</t>
  </si>
  <si>
    <t>Leilani</t>
  </si>
  <si>
    <t>D.Grāvīte</t>
  </si>
  <si>
    <t>Sabina Mutule</t>
  </si>
  <si>
    <t>Lelois</t>
  </si>
  <si>
    <t>L.Penele</t>
  </si>
  <si>
    <t>Dagnija Druva</t>
  </si>
  <si>
    <t>Līga Ģīle</t>
  </si>
  <si>
    <t>Dina Endziņa</t>
  </si>
  <si>
    <t>Boulahrouz</t>
  </si>
  <si>
    <t>D. Endziņa</t>
  </si>
  <si>
    <t>Kristīne Baradovska</t>
  </si>
  <si>
    <t>E.Žuka</t>
  </si>
  <si>
    <t>Agnese Dedze (a/k)</t>
  </si>
  <si>
    <t>Lendo</t>
  </si>
  <si>
    <t>A Class FEI WDC Elementaary Test (CH)</t>
  </si>
  <si>
    <t>A Class FEI WDC Elementaary Test (OC)</t>
  </si>
  <si>
    <t>13.06.</t>
  </si>
  <si>
    <t>14.06.</t>
  </si>
  <si>
    <t>Kopā:</t>
  </si>
  <si>
    <t>2014.</t>
  </si>
  <si>
    <t>St.George Prix/Intermediate I</t>
  </si>
  <si>
    <t>M Class Young Riders</t>
  </si>
  <si>
    <t>M Class OC</t>
  </si>
  <si>
    <t>L Class Juniors</t>
  </si>
  <si>
    <t>L Class OC</t>
  </si>
  <si>
    <t>A Class Children</t>
  </si>
  <si>
    <t>A Class OC</t>
  </si>
  <si>
    <t>Daiga Grāvīte</t>
  </si>
</sst>
</file>

<file path=xl/styles.xml><?xml version="1.0" encoding="utf-8"?>
<styleSheet xmlns="http://schemas.openxmlformats.org/spreadsheetml/2006/main">
  <numFmts count="10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-* #,##0.00&quot; Lt&quot;_-;\-* #,##0.00&quot; Lt&quot;_-;_-* \-??&quot; Lt&quot;_-;_-@_-"/>
    <numFmt numFmtId="165" formatCode="0.0"/>
  </numFmts>
  <fonts count="57">
    <font>
      <sz val="10"/>
      <name val="Arial"/>
      <family val="2"/>
    </font>
    <font>
      <sz val="11"/>
      <color indexed="8"/>
      <name val="Tahoma"/>
      <family val="2"/>
    </font>
    <font>
      <sz val="12"/>
      <color indexed="8"/>
      <name val="Verdana"/>
      <family val="2"/>
    </font>
    <font>
      <b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0"/>
      <name val="Verdana"/>
      <family val="2"/>
    </font>
    <font>
      <b/>
      <sz val="12"/>
      <color indexed="8"/>
      <name val="Times New Roman"/>
      <family val="1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0" fontId="1" fillId="29" borderId="3" applyNumberFormat="0" applyProtection="0">
      <alignment horizontal="center" vertical="center" wrapText="1"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1" borderId="1" applyNumberFormat="0" applyAlignment="0" applyProtection="0"/>
    <xf numFmtId="0" fontId="51" fillId="0" borderId="7" applyNumberFormat="0" applyFill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0" fillId="33" borderId="8" applyNumberFormat="0" applyFont="0" applyAlignment="0" applyProtection="0"/>
    <xf numFmtId="0" fontId="53" fillId="27" borderId="9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9" fontId="0" fillId="0" borderId="0" applyFill="0" applyBorder="0" applyAlignment="0" applyProtection="0"/>
    <xf numFmtId="0" fontId="3" fillId="0" borderId="10" applyNumberFormat="0" applyProtection="0">
      <alignment horizontal="left" vertical="center" wrapText="1"/>
    </xf>
    <xf numFmtId="0" fontId="4" fillId="0" borderId="3" applyNumberFormat="0" applyProtection="0">
      <alignment horizontal="right" vertical="center" wrapText="1"/>
    </xf>
    <xf numFmtId="0" fontId="4" fillId="0" borderId="10" applyNumberFormat="0" applyProtection="0">
      <alignment horizontal="center" vertical="center" wrapText="1"/>
    </xf>
    <xf numFmtId="0" fontId="5" fillId="0" borderId="10" applyNumberFormat="0" applyProtection="0">
      <alignment horizontal="center" vertical="center" wrapText="1"/>
    </xf>
    <xf numFmtId="0" fontId="54" fillId="0" borderId="0" applyNumberFormat="0" applyFill="0" applyBorder="0" applyAlignment="0" applyProtection="0"/>
    <xf numFmtId="0" fontId="55" fillId="0" borderId="11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>
      <alignment/>
      <protection/>
    </xf>
  </cellStyleXfs>
  <cellXfs count="241">
    <xf numFmtId="0" fontId="0" fillId="0" borderId="0" xfId="0" applyAlignment="1">
      <alignment/>
    </xf>
    <xf numFmtId="0" fontId="8" fillId="34" borderId="0" xfId="0" applyFont="1" applyFill="1" applyAlignment="1">
      <alignment wrapText="1"/>
    </xf>
    <xf numFmtId="0" fontId="9" fillId="0" borderId="0" xfId="0" applyFont="1" applyAlignment="1">
      <alignment/>
    </xf>
    <xf numFmtId="0" fontId="10" fillId="34" borderId="0" xfId="0" applyFont="1" applyFill="1" applyAlignment="1">
      <alignment/>
    </xf>
    <xf numFmtId="0" fontId="11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14" fillId="34" borderId="12" xfId="0" applyFont="1" applyFill="1" applyBorder="1" applyAlignment="1">
      <alignment horizontal="center" wrapText="1"/>
    </xf>
    <xf numFmtId="0" fontId="14" fillId="34" borderId="13" xfId="0" applyFont="1" applyFill="1" applyBorder="1" applyAlignment="1">
      <alignment horizontal="center" wrapText="1"/>
    </xf>
    <xf numFmtId="0" fontId="15" fillId="34" borderId="14" xfId="0" applyFont="1" applyFill="1" applyBorder="1" applyAlignment="1">
      <alignment horizontal="center" wrapText="1"/>
    </xf>
    <xf numFmtId="0" fontId="14" fillId="0" borderId="0" xfId="0" applyFont="1" applyAlignment="1">
      <alignment/>
    </xf>
    <xf numFmtId="0" fontId="16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0" fontId="16" fillId="34" borderId="16" xfId="0" applyFont="1" applyFill="1" applyBorder="1" applyAlignment="1">
      <alignment horizontal="left"/>
    </xf>
    <xf numFmtId="0" fontId="12" fillId="0" borderId="17" xfId="0" applyFont="1" applyBorder="1" applyAlignment="1">
      <alignment horizontal="left"/>
    </xf>
    <xf numFmtId="165" fontId="17" fillId="34" borderId="15" xfId="0" applyNumberFormat="1" applyFont="1" applyFill="1" applyBorder="1" applyAlignment="1">
      <alignment horizontal="center"/>
    </xf>
    <xf numFmtId="2" fontId="7" fillId="35" borderId="16" xfId="0" applyNumberFormat="1" applyFont="1" applyFill="1" applyBorder="1" applyAlignment="1">
      <alignment horizontal="center" wrapText="1"/>
    </xf>
    <xf numFmtId="0" fontId="17" fillId="34" borderId="18" xfId="0" applyFont="1" applyFill="1" applyBorder="1" applyAlignment="1">
      <alignment horizontal="center"/>
    </xf>
    <xf numFmtId="165" fontId="17" fillId="34" borderId="19" xfId="0" applyNumberFormat="1" applyFont="1" applyFill="1" applyBorder="1" applyAlignment="1">
      <alignment horizontal="center"/>
    </xf>
    <xf numFmtId="0" fontId="17" fillId="34" borderId="17" xfId="0" applyFont="1" applyFill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165" fontId="18" fillId="34" borderId="16" xfId="0" applyNumberFormat="1" applyFont="1" applyFill="1" applyBorder="1" applyAlignment="1">
      <alignment horizontal="center" wrapText="1"/>
    </xf>
    <xf numFmtId="2" fontId="7" fillId="35" borderId="18" xfId="0" applyNumberFormat="1" applyFont="1" applyFill="1" applyBorder="1" applyAlignment="1">
      <alignment horizontal="center" wrapText="1"/>
    </xf>
    <xf numFmtId="0" fontId="16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left"/>
    </xf>
    <xf numFmtId="0" fontId="12" fillId="0" borderId="21" xfId="0" applyFont="1" applyBorder="1" applyAlignment="1">
      <alignment/>
    </xf>
    <xf numFmtId="0" fontId="12" fillId="0" borderId="22" xfId="0" applyFont="1" applyBorder="1" applyAlignment="1">
      <alignment horizontal="left"/>
    </xf>
    <xf numFmtId="165" fontId="17" fillId="34" borderId="20" xfId="0" applyNumberFormat="1" applyFont="1" applyFill="1" applyBorder="1" applyAlignment="1">
      <alignment horizontal="center"/>
    </xf>
    <xf numFmtId="2" fontId="7" fillId="35" borderId="21" xfId="0" applyNumberFormat="1" applyFont="1" applyFill="1" applyBorder="1" applyAlignment="1">
      <alignment horizontal="center" wrapText="1"/>
    </xf>
    <xf numFmtId="0" fontId="17" fillId="34" borderId="23" xfId="0" applyFont="1" applyFill="1" applyBorder="1" applyAlignment="1">
      <alignment horizontal="center"/>
    </xf>
    <xf numFmtId="165" fontId="17" fillId="34" borderId="24" xfId="0" applyNumberFormat="1" applyFont="1" applyFill="1" applyBorder="1" applyAlignment="1">
      <alignment horizontal="center"/>
    </xf>
    <xf numFmtId="0" fontId="17" fillId="34" borderId="22" xfId="0" applyFont="1" applyFill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/>
    </xf>
    <xf numFmtId="0" fontId="17" fillId="0" borderId="24" xfId="0" applyFont="1" applyBorder="1" applyAlignment="1">
      <alignment horizontal="center"/>
    </xf>
    <xf numFmtId="165" fontId="18" fillId="34" borderId="21" xfId="0" applyNumberFormat="1" applyFont="1" applyFill="1" applyBorder="1" applyAlignment="1">
      <alignment horizontal="center" wrapText="1"/>
    </xf>
    <xf numFmtId="2" fontId="7" fillId="35" borderId="23" xfId="0" applyNumberFormat="1" applyFont="1" applyFill="1" applyBorder="1" applyAlignment="1">
      <alignment horizontal="center" wrapText="1"/>
    </xf>
    <xf numFmtId="0" fontId="16" fillId="0" borderId="25" xfId="0" applyFont="1" applyBorder="1" applyAlignment="1">
      <alignment horizontal="center"/>
    </xf>
    <xf numFmtId="0" fontId="12" fillId="0" borderId="26" xfId="0" applyFont="1" applyBorder="1" applyAlignment="1">
      <alignment horizontal="left"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horizontal="left"/>
    </xf>
    <xf numFmtId="165" fontId="17" fillId="34" borderId="25" xfId="0" applyNumberFormat="1" applyFont="1" applyFill="1" applyBorder="1" applyAlignment="1">
      <alignment horizontal="center"/>
    </xf>
    <xf numFmtId="2" fontId="7" fillId="35" borderId="26" xfId="0" applyNumberFormat="1" applyFont="1" applyFill="1" applyBorder="1" applyAlignment="1">
      <alignment horizontal="center" wrapText="1"/>
    </xf>
    <xf numFmtId="0" fontId="17" fillId="34" borderId="28" xfId="0" applyFont="1" applyFill="1" applyBorder="1" applyAlignment="1">
      <alignment horizontal="center"/>
    </xf>
    <xf numFmtId="165" fontId="17" fillId="34" borderId="29" xfId="0" applyNumberFormat="1" applyFont="1" applyFill="1" applyBorder="1" applyAlignment="1">
      <alignment horizontal="center"/>
    </xf>
    <xf numFmtId="0" fontId="17" fillId="34" borderId="27" xfId="0" applyFont="1" applyFill="1" applyBorder="1" applyAlignment="1">
      <alignment horizontal="center"/>
    </xf>
    <xf numFmtId="165" fontId="17" fillId="0" borderId="25" xfId="0" applyNumberFormat="1" applyFont="1" applyBorder="1" applyAlignment="1">
      <alignment horizontal="center"/>
    </xf>
    <xf numFmtId="0" fontId="17" fillId="0" borderId="28" xfId="0" applyFont="1" applyBorder="1" applyAlignment="1">
      <alignment horizontal="center"/>
    </xf>
    <xf numFmtId="0" fontId="17" fillId="0" borderId="29" xfId="0" applyFont="1" applyBorder="1" applyAlignment="1">
      <alignment horizontal="center"/>
    </xf>
    <xf numFmtId="165" fontId="18" fillId="34" borderId="26" xfId="0" applyNumberFormat="1" applyFont="1" applyFill="1" applyBorder="1" applyAlignment="1">
      <alignment horizontal="center" wrapText="1"/>
    </xf>
    <xf numFmtId="2" fontId="7" fillId="35" borderId="28" xfId="0" applyNumberFormat="1" applyFont="1" applyFill="1" applyBorder="1" applyAlignment="1">
      <alignment horizontal="center" wrapText="1"/>
    </xf>
    <xf numFmtId="0" fontId="12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34" borderId="17" xfId="0" applyFont="1" applyFill="1" applyBorder="1" applyAlignment="1">
      <alignment horizontal="left"/>
    </xf>
    <xf numFmtId="165" fontId="17" fillId="0" borderId="19" xfId="0" applyNumberFormat="1" applyFont="1" applyBorder="1" applyAlignment="1">
      <alignment horizontal="center"/>
    </xf>
    <xf numFmtId="165" fontId="17" fillId="0" borderId="24" xfId="0" applyNumberFormat="1" applyFont="1" applyBorder="1" applyAlignment="1">
      <alignment horizontal="center"/>
    </xf>
    <xf numFmtId="0" fontId="12" fillId="34" borderId="26" xfId="0" applyFont="1" applyFill="1" applyBorder="1" applyAlignment="1">
      <alignment/>
    </xf>
    <xf numFmtId="165" fontId="17" fillId="0" borderId="29" xfId="0" applyNumberFormat="1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2" fillId="0" borderId="30" xfId="0" applyFont="1" applyBorder="1" applyAlignment="1">
      <alignment horizontal="left"/>
    </xf>
    <xf numFmtId="165" fontId="17" fillId="34" borderId="12" xfId="0" applyNumberFormat="1" applyFont="1" applyFill="1" applyBorder="1" applyAlignment="1">
      <alignment horizontal="center"/>
    </xf>
    <xf numFmtId="2" fontId="7" fillId="35" borderId="30" xfId="0" applyNumberFormat="1" applyFont="1" applyFill="1" applyBorder="1" applyAlignment="1">
      <alignment horizontal="center" wrapText="1"/>
    </xf>
    <xf numFmtId="0" fontId="17" fillId="34" borderId="14" xfId="0" applyFont="1" applyFill="1" applyBorder="1" applyAlignment="1">
      <alignment horizontal="center"/>
    </xf>
    <xf numFmtId="165" fontId="17" fillId="34" borderId="13" xfId="0" applyNumberFormat="1" applyFont="1" applyFill="1" applyBorder="1" applyAlignment="1">
      <alignment horizontal="center"/>
    </xf>
    <xf numFmtId="0" fontId="17" fillId="34" borderId="31" xfId="0" applyFont="1" applyFill="1" applyBorder="1" applyAlignment="1">
      <alignment horizontal="center"/>
    </xf>
    <xf numFmtId="165" fontId="17" fillId="0" borderId="12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165" fontId="18" fillId="34" borderId="30" xfId="0" applyNumberFormat="1" applyFont="1" applyFill="1" applyBorder="1" applyAlignment="1">
      <alignment horizontal="center" wrapText="1"/>
    </xf>
    <xf numFmtId="2" fontId="7" fillId="35" borderId="14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2" fillId="34" borderId="32" xfId="0" applyFont="1" applyFill="1" applyBorder="1" applyAlignment="1">
      <alignment horizontal="center" wrapText="1"/>
    </xf>
    <xf numFmtId="0" fontId="15" fillId="34" borderId="33" xfId="0" applyFont="1" applyFill="1" applyBorder="1" applyAlignment="1">
      <alignment horizontal="center" wrapText="1"/>
    </xf>
    <xf numFmtId="0" fontId="21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34" borderId="16" xfId="0" applyFont="1" applyFill="1" applyBorder="1" applyAlignment="1">
      <alignment/>
    </xf>
    <xf numFmtId="0" fontId="12" fillId="34" borderId="16" xfId="0" applyFont="1" applyFill="1" applyBorder="1" applyAlignment="1">
      <alignment horizontal="center"/>
    </xf>
    <xf numFmtId="0" fontId="12" fillId="34" borderId="21" xfId="59" applyFont="1" applyFill="1" applyBorder="1" applyAlignment="1">
      <alignment horizontal="left" wrapText="1"/>
      <protection/>
    </xf>
    <xf numFmtId="0" fontId="12" fillId="34" borderId="21" xfId="0" applyFont="1" applyFill="1" applyBorder="1" applyAlignment="1">
      <alignment horizontal="center"/>
    </xf>
    <xf numFmtId="0" fontId="12" fillId="0" borderId="22" xfId="59" applyFont="1" applyBorder="1" applyAlignment="1">
      <alignment horizontal="left" wrapText="1"/>
      <protection/>
    </xf>
    <xf numFmtId="0" fontId="12" fillId="34" borderId="21" xfId="56" applyFont="1" applyFill="1" applyBorder="1" applyAlignment="1">
      <alignment horizontal="left"/>
      <protection/>
    </xf>
    <xf numFmtId="0" fontId="12" fillId="34" borderId="21" xfId="56" applyFont="1" applyFill="1" applyBorder="1" applyAlignment="1">
      <alignment horizontal="center"/>
      <protection/>
    </xf>
    <xf numFmtId="0" fontId="12" fillId="34" borderId="22" xfId="56" applyFont="1" applyFill="1" applyBorder="1" applyAlignment="1">
      <alignment horizontal="left"/>
      <protection/>
    </xf>
    <xf numFmtId="0" fontId="12" fillId="34" borderId="21" xfId="0" applyFont="1" applyFill="1" applyBorder="1" applyAlignment="1">
      <alignment/>
    </xf>
    <xf numFmtId="0" fontId="12" fillId="34" borderId="26" xfId="0" applyFont="1" applyFill="1" applyBorder="1" applyAlignment="1">
      <alignment/>
    </xf>
    <xf numFmtId="0" fontId="12" fillId="34" borderId="26" xfId="0" applyFont="1" applyFill="1" applyBorder="1" applyAlignment="1">
      <alignment horizontal="center"/>
    </xf>
    <xf numFmtId="0" fontId="12" fillId="0" borderId="30" xfId="0" applyFont="1" applyBorder="1" applyAlignment="1">
      <alignment/>
    </xf>
    <xf numFmtId="0" fontId="12" fillId="0" borderId="30" xfId="0" applyFont="1" applyFill="1" applyBorder="1" applyAlignment="1">
      <alignment horizontal="center"/>
    </xf>
    <xf numFmtId="0" fontId="11" fillId="0" borderId="30" xfId="0" applyFont="1" applyBorder="1" applyAlignment="1">
      <alignment/>
    </xf>
    <xf numFmtId="0" fontId="12" fillId="0" borderId="31" xfId="0" applyFont="1" applyBorder="1" applyAlignment="1">
      <alignment horizontal="left"/>
    </xf>
    <xf numFmtId="165" fontId="17" fillId="0" borderId="13" xfId="0" applyNumberFormat="1" applyFont="1" applyBorder="1" applyAlignment="1">
      <alignment horizontal="center"/>
    </xf>
    <xf numFmtId="0" fontId="17" fillId="0" borderId="31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12" fillId="0" borderId="16" xfId="0" applyFont="1" applyFill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1" fillId="0" borderId="21" xfId="0" applyFont="1" applyBorder="1" applyAlignment="1">
      <alignment/>
    </xf>
    <xf numFmtId="0" fontId="17" fillId="0" borderId="22" xfId="0" applyFont="1" applyBorder="1" applyAlignment="1">
      <alignment horizontal="center"/>
    </xf>
    <xf numFmtId="0" fontId="12" fillId="0" borderId="21" xfId="59" applyFont="1" applyBorder="1" applyAlignment="1">
      <alignment horizontal="left" wrapText="1"/>
      <protection/>
    </xf>
    <xf numFmtId="0" fontId="12" fillId="0" borderId="21" xfId="56" applyFont="1" applyFill="1" applyBorder="1" applyAlignment="1">
      <alignment horizontal="center"/>
      <protection/>
    </xf>
    <xf numFmtId="0" fontId="13" fillId="0" borderId="22" xfId="59" applyFont="1" applyBorder="1" applyAlignment="1">
      <alignment horizontal="left" wrapText="1"/>
      <protection/>
    </xf>
    <xf numFmtId="0" fontId="12" fillId="0" borderId="21" xfId="0" applyFont="1" applyBorder="1" applyAlignment="1">
      <alignment/>
    </xf>
    <xf numFmtId="0" fontId="12" fillId="0" borderId="26" xfId="0" applyFont="1" applyFill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2" fillId="0" borderId="0" xfId="0" applyFont="1" applyFill="1" applyAlignment="1">
      <alignment/>
    </xf>
    <xf numFmtId="0" fontId="0" fillId="34" borderId="0" xfId="0" applyFill="1" applyAlignment="1">
      <alignment/>
    </xf>
    <xf numFmtId="0" fontId="12" fillId="34" borderId="16" xfId="0" applyFont="1" applyFill="1" applyBorder="1" applyAlignment="1">
      <alignment horizontal="left"/>
    </xf>
    <xf numFmtId="0" fontId="12" fillId="34" borderId="17" xfId="0" applyFont="1" applyFill="1" applyBorder="1" applyAlignment="1">
      <alignment horizontal="left"/>
    </xf>
    <xf numFmtId="0" fontId="12" fillId="0" borderId="21" xfId="64" applyNumberFormat="1" applyFont="1" applyFill="1" applyBorder="1" applyAlignment="1" applyProtection="1">
      <alignment horizontal="left" wrapText="1"/>
      <protection/>
    </xf>
    <xf numFmtId="0" fontId="12" fillId="34" borderId="21" xfId="66" applyNumberFormat="1" applyFont="1" applyFill="1" applyBorder="1" applyAlignment="1" applyProtection="1">
      <alignment horizontal="center" wrapText="1"/>
      <protection/>
    </xf>
    <xf numFmtId="0" fontId="12" fillId="34" borderId="21" xfId="0" applyFont="1" applyFill="1" applyBorder="1" applyAlignment="1">
      <alignment horizontal="left"/>
    </xf>
    <xf numFmtId="0" fontId="12" fillId="34" borderId="22" xfId="0" applyFont="1" applyFill="1" applyBorder="1" applyAlignment="1">
      <alignment horizontal="left"/>
    </xf>
    <xf numFmtId="0" fontId="16" fillId="34" borderId="22" xfId="0" applyFont="1" applyFill="1" applyBorder="1" applyAlignment="1">
      <alignment horizontal="left"/>
    </xf>
    <xf numFmtId="0" fontId="16" fillId="34" borderId="21" xfId="0" applyFont="1" applyFill="1" applyBorder="1" applyAlignment="1">
      <alignment/>
    </xf>
    <xf numFmtId="0" fontId="16" fillId="34" borderId="21" xfId="0" applyFont="1" applyFill="1" applyBorder="1" applyAlignment="1">
      <alignment horizontal="left"/>
    </xf>
    <xf numFmtId="0" fontId="17" fillId="0" borderId="29" xfId="0" applyFont="1" applyBorder="1" applyAlignment="1">
      <alignment horizontal="center" vertical="top"/>
    </xf>
    <xf numFmtId="0" fontId="16" fillId="34" borderId="0" xfId="0" applyFont="1" applyFill="1" applyAlignment="1">
      <alignment/>
    </xf>
    <xf numFmtId="0" fontId="12" fillId="0" borderId="0" xfId="0" applyFont="1" applyBorder="1" applyAlignment="1">
      <alignment horizontal="left"/>
    </xf>
    <xf numFmtId="0" fontId="12" fillId="34" borderId="0" xfId="0" applyNumberFormat="1" applyFont="1" applyFill="1" applyBorder="1" applyAlignment="1">
      <alignment horizontal="center"/>
    </xf>
    <xf numFmtId="0" fontId="12" fillId="34" borderId="0" xfId="0" applyFont="1" applyFill="1" applyAlignment="1">
      <alignment/>
    </xf>
    <xf numFmtId="0" fontId="12" fillId="0" borderId="16" xfId="64" applyNumberFormat="1" applyFont="1" applyFill="1" applyBorder="1" applyAlignment="1" applyProtection="1">
      <alignment horizontal="left" wrapText="1"/>
      <protection/>
    </xf>
    <xf numFmtId="0" fontId="12" fillId="34" borderId="16" xfId="66" applyNumberFormat="1" applyFont="1" applyFill="1" applyBorder="1" applyAlignment="1" applyProtection="1">
      <alignment horizontal="center" wrapText="1"/>
      <protection/>
    </xf>
    <xf numFmtId="0" fontId="17" fillId="0" borderId="24" xfId="0" applyFont="1" applyBorder="1" applyAlignment="1">
      <alignment horizontal="center" vertical="top"/>
    </xf>
    <xf numFmtId="0" fontId="12" fillId="0" borderId="21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6" xfId="0" applyFont="1" applyBorder="1" applyAlignment="1">
      <alignment/>
    </xf>
    <xf numFmtId="0" fontId="12" fillId="34" borderId="30" xfId="56" applyFont="1" applyFill="1" applyBorder="1" applyAlignment="1">
      <alignment horizontal="left"/>
      <protection/>
    </xf>
    <xf numFmtId="0" fontId="12" fillId="34" borderId="30" xfId="0" applyFont="1" applyFill="1" applyBorder="1" applyAlignment="1">
      <alignment horizontal="center"/>
    </xf>
    <xf numFmtId="0" fontId="12" fillId="34" borderId="21" xfId="64" applyNumberFormat="1" applyFont="1" applyFill="1" applyBorder="1" applyAlignment="1" applyProtection="1">
      <alignment horizontal="left" wrapText="1"/>
      <protection/>
    </xf>
    <xf numFmtId="0" fontId="11" fillId="0" borderId="22" xfId="0" applyFont="1" applyBorder="1" applyAlignment="1">
      <alignment horizontal="left"/>
    </xf>
    <xf numFmtId="0" fontId="11" fillId="0" borderId="22" xfId="59" applyFont="1" applyBorder="1" applyAlignment="1">
      <alignment horizontal="left" wrapText="1"/>
      <protection/>
    </xf>
    <xf numFmtId="0" fontId="12" fillId="34" borderId="26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2" fillId="0" borderId="16" xfId="59" applyFont="1" applyBorder="1" applyAlignment="1">
      <alignment horizontal="left" wrapText="1"/>
      <protection/>
    </xf>
    <xf numFmtId="0" fontId="12" fillId="34" borderId="16" xfId="59" applyFont="1" applyFill="1" applyBorder="1" applyAlignment="1">
      <alignment horizontal="left" wrapText="1"/>
      <protection/>
    </xf>
    <xf numFmtId="0" fontId="12" fillId="0" borderId="17" xfId="59" applyFont="1" applyBorder="1" applyAlignment="1">
      <alignment horizontal="left" wrapText="1"/>
      <protection/>
    </xf>
    <xf numFmtId="0" fontId="12" fillId="0" borderId="30" xfId="64" applyNumberFormat="1" applyFont="1" applyFill="1" applyBorder="1" applyAlignment="1" applyProtection="1">
      <alignment horizontal="left" wrapText="1"/>
      <protection/>
    </xf>
    <xf numFmtId="0" fontId="12" fillId="34" borderId="30" xfId="66" applyNumberFormat="1" applyFont="1" applyFill="1" applyBorder="1" applyAlignment="1" applyProtection="1">
      <alignment horizontal="center" wrapText="1"/>
      <protection/>
    </xf>
    <xf numFmtId="0" fontId="12" fillId="34" borderId="30" xfId="64" applyNumberFormat="1" applyFont="1" applyFill="1" applyBorder="1" applyAlignment="1" applyProtection="1">
      <alignment horizontal="left" wrapText="1"/>
      <protection/>
    </xf>
    <xf numFmtId="0" fontId="12" fillId="0" borderId="26" xfId="64" applyNumberFormat="1" applyFont="1" applyFill="1" applyBorder="1" applyAlignment="1" applyProtection="1">
      <alignment horizontal="left" wrapText="1"/>
      <protection/>
    </xf>
    <xf numFmtId="0" fontId="12" fillId="34" borderId="26" xfId="66" applyNumberFormat="1" applyFont="1" applyFill="1" applyBorder="1" applyAlignment="1" applyProtection="1">
      <alignment horizontal="center" wrapText="1"/>
      <protection/>
    </xf>
    <xf numFmtId="0" fontId="12" fillId="34" borderId="26" xfId="64" applyNumberFormat="1" applyFont="1" applyFill="1" applyBorder="1" applyAlignment="1" applyProtection="1">
      <alignment horizontal="left" wrapText="1"/>
      <protection/>
    </xf>
    <xf numFmtId="0" fontId="16" fillId="34" borderId="27" xfId="0" applyFont="1" applyFill="1" applyBorder="1" applyAlignment="1">
      <alignment horizontal="left"/>
    </xf>
    <xf numFmtId="165" fontId="17" fillId="34" borderId="21" xfId="0" applyNumberFormat="1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165" fontId="17" fillId="0" borderId="21" xfId="0" applyNumberFormat="1" applyFont="1" applyBorder="1" applyAlignment="1">
      <alignment horizontal="center"/>
    </xf>
    <xf numFmtId="0" fontId="17" fillId="0" borderId="21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2" fillId="0" borderId="37" xfId="59" applyFont="1" applyBorder="1" applyAlignment="1">
      <alignment horizontal="left" wrapText="1"/>
      <protection/>
    </xf>
    <xf numFmtId="0" fontId="12" fillId="0" borderId="37" xfId="0" applyFont="1" applyBorder="1" applyAlignment="1">
      <alignment horizontal="center"/>
    </xf>
    <xf numFmtId="165" fontId="17" fillId="34" borderId="37" xfId="0" applyNumberFormat="1" applyFont="1" applyFill="1" applyBorder="1" applyAlignment="1">
      <alignment horizontal="center"/>
    </xf>
    <xf numFmtId="2" fontId="7" fillId="35" borderId="37" xfId="0" applyNumberFormat="1" applyFont="1" applyFill="1" applyBorder="1" applyAlignment="1">
      <alignment horizontal="center" wrapText="1"/>
    </xf>
    <xf numFmtId="0" fontId="17" fillId="34" borderId="37" xfId="0" applyFont="1" applyFill="1" applyBorder="1" applyAlignment="1">
      <alignment horizontal="center"/>
    </xf>
    <xf numFmtId="165" fontId="17" fillId="0" borderId="37" xfId="0" applyNumberFormat="1" applyFont="1" applyBorder="1" applyAlignment="1">
      <alignment horizontal="center"/>
    </xf>
    <xf numFmtId="0" fontId="17" fillId="0" borderId="37" xfId="0" applyFont="1" applyBorder="1" applyAlignment="1">
      <alignment horizontal="center"/>
    </xf>
    <xf numFmtId="165" fontId="18" fillId="34" borderId="37" xfId="0" applyNumberFormat="1" applyFont="1" applyFill="1" applyBorder="1" applyAlignment="1">
      <alignment horizontal="center" wrapText="1"/>
    </xf>
    <xf numFmtId="0" fontId="0" fillId="0" borderId="12" xfId="0" applyBorder="1" applyAlignment="1">
      <alignment/>
    </xf>
    <xf numFmtId="0" fontId="12" fillId="0" borderId="30" xfId="59" applyFont="1" applyBorder="1" applyAlignment="1">
      <alignment horizontal="left" wrapText="1"/>
      <protection/>
    </xf>
    <xf numFmtId="0" fontId="12" fillId="0" borderId="30" xfId="0" applyFont="1" applyBorder="1" applyAlignment="1">
      <alignment horizontal="center"/>
    </xf>
    <xf numFmtId="0" fontId="13" fillId="0" borderId="30" xfId="59" applyFont="1" applyBorder="1" applyAlignment="1">
      <alignment horizontal="left" wrapText="1"/>
      <protection/>
    </xf>
    <xf numFmtId="165" fontId="17" fillId="34" borderId="30" xfId="0" applyNumberFormat="1" applyFont="1" applyFill="1" applyBorder="1" applyAlignment="1">
      <alignment horizontal="center"/>
    </xf>
    <xf numFmtId="0" fontId="17" fillId="34" borderId="30" xfId="0" applyFont="1" applyFill="1" applyBorder="1" applyAlignment="1">
      <alignment horizontal="center"/>
    </xf>
    <xf numFmtId="165" fontId="17" fillId="0" borderId="30" xfId="0" applyNumberFormat="1" applyFont="1" applyBorder="1" applyAlignment="1">
      <alignment horizontal="center"/>
    </xf>
    <xf numFmtId="0" fontId="17" fillId="0" borderId="3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2" fillId="0" borderId="15" xfId="64" applyNumberFormat="1" applyFont="1" applyFill="1" applyBorder="1" applyAlignment="1" applyProtection="1">
      <alignment horizontal="left" wrapText="1"/>
      <protection/>
    </xf>
    <xf numFmtId="0" fontId="16" fillId="0" borderId="39" xfId="0" applyFont="1" applyBorder="1" applyAlignment="1">
      <alignment horizontal="center"/>
    </xf>
    <xf numFmtId="0" fontId="12" fillId="0" borderId="20" xfId="0" applyFont="1" applyBorder="1" applyAlignment="1">
      <alignment/>
    </xf>
    <xf numFmtId="0" fontId="12" fillId="0" borderId="20" xfId="0" applyFont="1" applyBorder="1" applyAlignment="1">
      <alignment/>
    </xf>
    <xf numFmtId="0" fontId="16" fillId="34" borderId="20" xfId="0" applyFont="1" applyFill="1" applyBorder="1" applyAlignment="1">
      <alignment/>
    </xf>
    <xf numFmtId="0" fontId="16" fillId="0" borderId="40" xfId="0" applyFont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37" xfId="0" applyFont="1" applyBorder="1" applyAlignment="1">
      <alignment/>
    </xf>
    <xf numFmtId="0" fontId="12" fillId="34" borderId="37" xfId="0" applyFont="1" applyFill="1" applyBorder="1" applyAlignment="1">
      <alignment horizontal="center"/>
    </xf>
    <xf numFmtId="0" fontId="12" fillId="34" borderId="37" xfId="0" applyFont="1" applyFill="1" applyBorder="1" applyAlignment="1">
      <alignment/>
    </xf>
    <xf numFmtId="0" fontId="12" fillId="0" borderId="41" xfId="0" applyFont="1" applyBorder="1" applyAlignment="1">
      <alignment horizontal="left"/>
    </xf>
    <xf numFmtId="0" fontId="17" fillId="0" borderId="42" xfId="0" applyFont="1" applyBorder="1" applyAlignment="1">
      <alignment horizontal="center"/>
    </xf>
    <xf numFmtId="2" fontId="7" fillId="35" borderId="43" xfId="0" applyNumberFormat="1" applyFont="1" applyFill="1" applyBorder="1" applyAlignment="1">
      <alignment horizontal="center" wrapText="1"/>
    </xf>
    <xf numFmtId="0" fontId="12" fillId="34" borderId="30" xfId="56" applyFont="1" applyFill="1" applyBorder="1" applyAlignment="1">
      <alignment horizontal="center"/>
      <protection/>
    </xf>
    <xf numFmtId="0" fontId="12" fillId="34" borderId="30" xfId="0" applyFont="1" applyFill="1" applyBorder="1" applyAlignment="1">
      <alignment/>
    </xf>
    <xf numFmtId="0" fontId="0" fillId="0" borderId="0" xfId="0" applyFont="1" applyAlignment="1">
      <alignment/>
    </xf>
    <xf numFmtId="0" fontId="22" fillId="34" borderId="0" xfId="0" applyFont="1" applyFill="1" applyAlignment="1">
      <alignment horizontal="center"/>
    </xf>
    <xf numFmtId="0" fontId="8" fillId="34" borderId="0" xfId="0" applyFont="1" applyFill="1" applyAlignment="1">
      <alignment vertical="center" wrapText="1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23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44" xfId="0" applyFont="1" applyFill="1" applyBorder="1" applyAlignment="1">
      <alignment horizontal="center" vertical="center" wrapText="1"/>
    </xf>
    <xf numFmtId="0" fontId="7" fillId="34" borderId="45" xfId="0" applyFont="1" applyFill="1" applyBorder="1" applyAlignment="1">
      <alignment horizontal="center" vertical="center" wrapText="1"/>
    </xf>
    <xf numFmtId="0" fontId="7" fillId="34" borderId="46" xfId="0" applyFont="1" applyFill="1" applyBorder="1" applyAlignment="1">
      <alignment horizontal="center" vertical="center" wrapText="1"/>
    </xf>
    <xf numFmtId="0" fontId="7" fillId="34" borderId="47" xfId="0" applyFont="1" applyFill="1" applyBorder="1" applyAlignment="1">
      <alignment horizontal="center" vertical="center" wrapText="1"/>
    </xf>
    <xf numFmtId="0" fontId="23" fillId="34" borderId="0" xfId="0" applyFont="1" applyFill="1" applyAlignment="1">
      <alignment horizontal="center"/>
    </xf>
    <xf numFmtId="0" fontId="16" fillId="34" borderId="15" xfId="0" applyFont="1" applyFill="1" applyBorder="1" applyAlignment="1">
      <alignment horizontal="center"/>
    </xf>
    <xf numFmtId="2" fontId="23" fillId="34" borderId="16" xfId="0" applyNumberFormat="1" applyFont="1" applyFill="1" applyBorder="1" applyAlignment="1">
      <alignment horizontal="center"/>
    </xf>
    <xf numFmtId="2" fontId="23" fillId="34" borderId="18" xfId="0" applyNumberFormat="1" applyFont="1" applyFill="1" applyBorder="1" applyAlignment="1">
      <alignment horizontal="center"/>
    </xf>
    <xf numFmtId="0" fontId="16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/>
    </xf>
    <xf numFmtId="2" fontId="23" fillId="34" borderId="21" xfId="0" applyNumberFormat="1" applyFont="1" applyFill="1" applyBorder="1" applyAlignment="1">
      <alignment horizontal="center"/>
    </xf>
    <xf numFmtId="2" fontId="23" fillId="34" borderId="23" xfId="0" applyNumberFormat="1" applyFont="1" applyFill="1" applyBorder="1" applyAlignment="1">
      <alignment horizontal="center"/>
    </xf>
    <xf numFmtId="0" fontId="13" fillId="34" borderId="21" xfId="59" applyFont="1" applyFill="1" applyBorder="1" applyAlignment="1">
      <alignment horizontal="left" wrapText="1"/>
      <protection/>
    </xf>
    <xf numFmtId="2" fontId="7" fillId="34" borderId="21" xfId="56" applyNumberFormat="1" applyFont="1" applyFill="1" applyBorder="1" applyAlignment="1">
      <alignment horizontal="center"/>
      <protection/>
    </xf>
    <xf numFmtId="0" fontId="12" fillId="34" borderId="21" xfId="0" applyFont="1" applyFill="1" applyBorder="1" applyAlignment="1">
      <alignment/>
    </xf>
    <xf numFmtId="0" fontId="16" fillId="34" borderId="25" xfId="0" applyFont="1" applyFill="1" applyBorder="1" applyAlignment="1">
      <alignment horizontal="center"/>
    </xf>
    <xf numFmtId="2" fontId="23" fillId="34" borderId="26" xfId="0" applyNumberFormat="1" applyFont="1" applyFill="1" applyBorder="1" applyAlignment="1">
      <alignment horizontal="center"/>
    </xf>
    <xf numFmtId="2" fontId="23" fillId="34" borderId="28" xfId="0" applyNumberFormat="1" applyFont="1" applyFill="1" applyBorder="1" applyAlignment="1">
      <alignment horizontal="center"/>
    </xf>
    <xf numFmtId="2" fontId="23" fillId="34" borderId="0" xfId="0" applyNumberFormat="1" applyFont="1" applyFill="1" applyAlignment="1">
      <alignment horizontal="center"/>
    </xf>
    <xf numFmtId="2" fontId="22" fillId="34" borderId="0" xfId="0" applyNumberFormat="1" applyFont="1" applyFill="1" applyAlignment="1">
      <alignment horizontal="center"/>
    </xf>
    <xf numFmtId="0" fontId="12" fillId="34" borderId="16" xfId="64" applyNumberFormat="1" applyFont="1" applyFill="1" applyBorder="1" applyAlignment="1" applyProtection="1">
      <alignment horizontal="left" wrapText="1"/>
      <protection/>
    </xf>
    <xf numFmtId="2" fontId="7" fillId="34" borderId="16" xfId="56" applyNumberFormat="1" applyFont="1" applyFill="1" applyBorder="1" applyAlignment="1">
      <alignment horizontal="center"/>
      <protection/>
    </xf>
    <xf numFmtId="0" fontId="11" fillId="34" borderId="21" xfId="59" applyFont="1" applyFill="1" applyBorder="1" applyAlignment="1">
      <alignment horizontal="left" wrapText="1"/>
      <protection/>
    </xf>
    <xf numFmtId="0" fontId="11" fillId="34" borderId="21" xfId="0" applyFont="1" applyFill="1" applyBorder="1" applyAlignment="1">
      <alignment horizontal="left"/>
    </xf>
    <xf numFmtId="2" fontId="7" fillId="34" borderId="26" xfId="56" applyNumberFormat="1" applyFont="1" applyFill="1" applyBorder="1" applyAlignment="1">
      <alignment horizontal="center"/>
      <protection/>
    </xf>
    <xf numFmtId="0" fontId="12" fillId="34" borderId="16" xfId="0" applyFont="1" applyFill="1" applyBorder="1" applyAlignment="1">
      <alignment/>
    </xf>
    <xf numFmtId="0" fontId="23" fillId="34" borderId="16" xfId="0" applyFont="1" applyFill="1" applyBorder="1" applyAlignment="1">
      <alignment horizontal="center"/>
    </xf>
    <xf numFmtId="0" fontId="23" fillId="34" borderId="21" xfId="0" applyFont="1" applyFill="1" applyBorder="1" applyAlignment="1">
      <alignment horizontal="center"/>
    </xf>
    <xf numFmtId="0" fontId="12" fillId="34" borderId="26" xfId="59" applyFont="1" applyFill="1" applyBorder="1" applyAlignment="1">
      <alignment horizontal="left" wrapText="1"/>
      <protection/>
    </xf>
    <xf numFmtId="0" fontId="23" fillId="34" borderId="26" xfId="0" applyFont="1" applyFill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 wrapText="1"/>
    </xf>
    <xf numFmtId="0" fontId="12" fillId="34" borderId="30" xfId="0" applyFont="1" applyFill="1" applyBorder="1" applyAlignment="1">
      <alignment horizontal="center" wrapText="1"/>
    </xf>
    <xf numFmtId="164" fontId="12" fillId="34" borderId="30" xfId="45" applyFont="1" applyFill="1" applyBorder="1" applyAlignment="1" applyProtection="1">
      <alignment horizontal="center" wrapText="1"/>
      <protection/>
    </xf>
    <xf numFmtId="0" fontId="12" fillId="34" borderId="31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13" xfId="0" applyFont="1" applyFill="1" applyBorder="1" applyAlignment="1">
      <alignment horizontal="center" wrapText="1"/>
    </xf>
    <xf numFmtId="0" fontId="7" fillId="34" borderId="48" xfId="0" applyFont="1" applyFill="1" applyBorder="1" applyAlignment="1">
      <alignment horizontal="center" wrapText="1"/>
    </xf>
    <xf numFmtId="0" fontId="12" fillId="0" borderId="30" xfId="0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 wrapText="1"/>
    </xf>
    <xf numFmtId="0" fontId="8" fillId="34" borderId="0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lumnNameBordered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arasts 2" xfId="59"/>
    <cellStyle name="Parasts 3" xfId="60"/>
    <cellStyle name="Parasts 4" xfId="61"/>
    <cellStyle name="Parasts 5" xfId="62"/>
    <cellStyle name="Percent" xfId="63"/>
    <cellStyle name="TextField" xfId="64"/>
    <cellStyle name="TextFieldBordered" xfId="65"/>
    <cellStyle name="TextLightCenter" xfId="66"/>
    <cellStyle name="TextStrongCenter" xfId="67"/>
    <cellStyle name="Title" xfId="68"/>
    <cellStyle name="Total" xfId="69"/>
    <cellStyle name="Warning Text" xfId="70"/>
    <cellStyle name="Обычный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1038225</xdr:colOff>
      <xdr:row>4</xdr:row>
      <xdr:rowOff>200025</xdr:rowOff>
    </xdr:to>
    <xdr:pic>
      <xdr:nvPicPr>
        <xdr:cNvPr id="1" name="Attēl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76375" cy="1171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zoomScale="80" zoomScaleNormal="80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75" customWidth="1"/>
    <col min="2" max="2" width="18.421875" style="75" customWidth="1"/>
    <col min="3" max="3" width="7.00390625" style="76" customWidth="1"/>
    <col min="4" max="4" width="15.28125" style="75" customWidth="1"/>
    <col min="5" max="5" width="18.8515625" style="75" customWidth="1"/>
    <col min="6" max="6" width="7.140625" style="75" customWidth="1"/>
    <col min="7" max="7" width="7.7109375" style="75" customWidth="1"/>
    <col min="8" max="8" width="6.00390625" style="75" customWidth="1"/>
    <col min="9" max="9" width="7.140625" style="75" customWidth="1"/>
    <col min="10" max="10" width="7.7109375" style="75" customWidth="1"/>
    <col min="11" max="11" width="5.7109375" style="75" customWidth="1"/>
    <col min="12" max="12" width="7.140625" style="75" customWidth="1"/>
    <col min="13" max="13" width="7.7109375" style="75" customWidth="1"/>
    <col min="14" max="14" width="6.00390625" style="75" customWidth="1"/>
    <col min="15" max="16" width="8.140625" style="75" customWidth="1"/>
    <col min="17" max="18" width="7.00390625" style="75" customWidth="1"/>
    <col min="19" max="19" width="9.421875" style="75" customWidth="1"/>
    <col min="20" max="16384" width="9.140625" style="75" customWidth="1"/>
  </cols>
  <sheetData>
    <row r="1" spans="1:19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  <c r="S1" s="2"/>
    </row>
    <row r="2" spans="1:19" ht="18.75">
      <c r="A2" s="3"/>
      <c r="B2" s="4"/>
      <c r="C2" s="77"/>
      <c r="D2" s="229" t="s">
        <v>2</v>
      </c>
      <c r="E2" s="229"/>
      <c r="F2" s="229"/>
      <c r="G2" s="229"/>
      <c r="H2" s="229"/>
      <c r="I2" s="6"/>
      <c r="J2" s="7" t="s">
        <v>3</v>
      </c>
      <c r="K2" s="8" t="s">
        <v>4</v>
      </c>
      <c r="L2" s="7" t="s">
        <v>25</v>
      </c>
      <c r="M2" s="4"/>
      <c r="N2" s="4"/>
      <c r="O2" s="4"/>
      <c r="P2" s="2"/>
      <c r="R2" s="2"/>
      <c r="S2" s="2"/>
    </row>
    <row r="3" spans="1:19" ht="18.75">
      <c r="A3" s="4"/>
      <c r="B3" s="4"/>
      <c r="C3" s="78"/>
      <c r="D3" s="4"/>
      <c r="E3" s="4"/>
      <c r="F3" s="4"/>
      <c r="G3" s="4"/>
      <c r="H3" s="4"/>
      <c r="I3" s="7"/>
      <c r="J3" s="7" t="s">
        <v>3</v>
      </c>
      <c r="K3" s="8" t="s">
        <v>7</v>
      </c>
      <c r="L3" s="7" t="s">
        <v>9</v>
      </c>
      <c r="M3" s="4"/>
      <c r="N3" s="4"/>
      <c r="O3" s="4"/>
      <c r="P3" s="2"/>
      <c r="R3" s="2"/>
      <c r="S3" s="2"/>
    </row>
    <row r="4" spans="1:19" ht="18.75">
      <c r="A4" s="4"/>
      <c r="B4" s="4"/>
      <c r="C4" s="79" t="s">
        <v>6</v>
      </c>
      <c r="D4" s="4"/>
      <c r="E4" s="4"/>
      <c r="F4" s="4"/>
      <c r="G4" s="4"/>
      <c r="H4" s="4"/>
      <c r="I4" s="7"/>
      <c r="J4" s="7" t="s">
        <v>3</v>
      </c>
      <c r="K4" s="8" t="s">
        <v>8</v>
      </c>
      <c r="L4" s="7" t="s">
        <v>26</v>
      </c>
      <c r="M4" s="4"/>
      <c r="N4" s="4"/>
      <c r="O4" s="4"/>
      <c r="P4" s="2"/>
      <c r="R4" s="2"/>
      <c r="S4" s="2"/>
    </row>
    <row r="5" spans="1:19" ht="18.75">
      <c r="A5" s="4"/>
      <c r="B5" s="4"/>
      <c r="C5" s="78"/>
      <c r="D5" s="4"/>
      <c r="E5" s="4"/>
      <c r="F5" s="4"/>
      <c r="G5" s="4"/>
      <c r="H5" s="4"/>
      <c r="I5" s="7"/>
      <c r="J5" s="7" t="s">
        <v>3</v>
      </c>
      <c r="K5" s="8" t="s">
        <v>27</v>
      </c>
      <c r="L5" s="7" t="s">
        <v>5</v>
      </c>
      <c r="M5" s="4"/>
      <c r="N5" s="4"/>
      <c r="O5" s="4"/>
      <c r="P5" s="2"/>
      <c r="R5" s="2"/>
      <c r="S5" s="2"/>
    </row>
    <row r="6" spans="1:20" ht="16.5" customHeight="1">
      <c r="A6" s="230" t="s">
        <v>10</v>
      </c>
      <c r="B6" s="231" t="s">
        <v>11</v>
      </c>
      <c r="C6" s="237" t="s">
        <v>12</v>
      </c>
      <c r="D6" s="232" t="s">
        <v>13</v>
      </c>
      <c r="E6" s="233" t="s">
        <v>14</v>
      </c>
      <c r="F6" s="238" t="s">
        <v>15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80"/>
      <c r="S6" s="233" t="s">
        <v>17</v>
      </c>
      <c r="T6" s="236" t="s">
        <v>18</v>
      </c>
    </row>
    <row r="7" spans="1:20" ht="19.5" customHeight="1">
      <c r="A7" s="230"/>
      <c r="B7" s="231"/>
      <c r="C7" s="237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8</v>
      </c>
      <c r="M7" s="10" t="s">
        <v>18</v>
      </c>
      <c r="N7" s="11" t="s">
        <v>19</v>
      </c>
      <c r="O7" s="10" t="s">
        <v>27</v>
      </c>
      <c r="P7" s="10" t="s">
        <v>18</v>
      </c>
      <c r="Q7" s="11" t="s">
        <v>19</v>
      </c>
      <c r="R7" s="81" t="s">
        <v>16</v>
      </c>
      <c r="S7" s="233"/>
      <c r="T7" s="236"/>
    </row>
    <row r="8" spans="1:20" ht="15.75">
      <c r="A8" s="82" t="s">
        <v>28</v>
      </c>
      <c r="B8" s="2"/>
      <c r="C8" s="8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2.5" customHeight="1">
      <c r="A9" s="13">
        <v>1</v>
      </c>
      <c r="B9" s="84" t="s">
        <v>29</v>
      </c>
      <c r="C9" s="85" t="s">
        <v>30</v>
      </c>
      <c r="D9" s="14" t="s">
        <v>31</v>
      </c>
      <c r="E9" s="16" t="s">
        <v>32</v>
      </c>
      <c r="F9" s="17">
        <v>291.5</v>
      </c>
      <c r="G9" s="18">
        <f aca="true" t="shared" si="0" ref="G9:G16">PRODUCT(F9*100/400)</f>
        <v>72.875</v>
      </c>
      <c r="H9" s="19">
        <v>1</v>
      </c>
      <c r="I9" s="17">
        <v>299</v>
      </c>
      <c r="J9" s="18">
        <f aca="true" t="shared" si="1" ref="J9:J16">PRODUCT(I9*100/400)</f>
        <v>74.75</v>
      </c>
      <c r="K9" s="19">
        <v>1</v>
      </c>
      <c r="L9" s="22">
        <v>286</v>
      </c>
      <c r="M9" s="18">
        <f aca="true" t="shared" si="2" ref="M9:M16">PRODUCT(L9*100/400)</f>
        <v>71.5</v>
      </c>
      <c r="N9" s="23">
        <v>1</v>
      </c>
      <c r="O9" s="22">
        <v>281.5</v>
      </c>
      <c r="P9" s="18">
        <f aca="true" t="shared" si="3" ref="P9:P16">PRODUCT(O9*100/400)</f>
        <v>70.375</v>
      </c>
      <c r="Q9" s="23">
        <v>1</v>
      </c>
      <c r="R9" s="24"/>
      <c r="S9" s="25">
        <f aca="true" t="shared" si="4" ref="S9:S16">SUM(F9+I9+L9+O9-R9)</f>
        <v>1158</v>
      </c>
      <c r="T9" s="26">
        <f aca="true" t="shared" si="5" ref="T9:T16">PRODUCT(S9/4*100/400)</f>
        <v>72.375</v>
      </c>
    </row>
    <row r="10" spans="1:20" ht="34.5" customHeight="1">
      <c r="A10" s="27">
        <v>2</v>
      </c>
      <c r="B10" s="86" t="s">
        <v>33</v>
      </c>
      <c r="C10" s="87" t="s">
        <v>20</v>
      </c>
      <c r="D10" s="86" t="s">
        <v>34</v>
      </c>
      <c r="E10" s="88" t="s">
        <v>35</v>
      </c>
      <c r="F10" s="31">
        <v>274.5</v>
      </c>
      <c r="G10" s="32">
        <f t="shared" si="0"/>
        <v>68.625</v>
      </c>
      <c r="H10" s="33">
        <v>2</v>
      </c>
      <c r="I10" s="31">
        <v>283.5</v>
      </c>
      <c r="J10" s="32">
        <f t="shared" si="1"/>
        <v>70.875</v>
      </c>
      <c r="K10" s="33">
        <v>2</v>
      </c>
      <c r="L10" s="36">
        <v>262</v>
      </c>
      <c r="M10" s="32">
        <f t="shared" si="2"/>
        <v>65.5</v>
      </c>
      <c r="N10" s="37">
        <v>4</v>
      </c>
      <c r="O10" s="36">
        <v>278.5</v>
      </c>
      <c r="P10" s="32">
        <f t="shared" si="3"/>
        <v>69.625</v>
      </c>
      <c r="Q10" s="37">
        <v>2</v>
      </c>
      <c r="R10" s="38"/>
      <c r="S10" s="39">
        <f t="shared" si="4"/>
        <v>1098.5</v>
      </c>
      <c r="T10" s="40">
        <f t="shared" si="5"/>
        <v>68.65625</v>
      </c>
    </row>
    <row r="11" spans="1:20" ht="22.5" customHeight="1">
      <c r="A11" s="27">
        <v>3</v>
      </c>
      <c r="B11" s="89" t="s">
        <v>36</v>
      </c>
      <c r="C11" s="90" t="s">
        <v>20</v>
      </c>
      <c r="D11" s="89" t="s">
        <v>37</v>
      </c>
      <c r="E11" s="91" t="s">
        <v>38</v>
      </c>
      <c r="F11" s="31">
        <v>273.5</v>
      </c>
      <c r="G11" s="32">
        <f t="shared" si="0"/>
        <v>68.375</v>
      </c>
      <c r="H11" s="33">
        <v>3</v>
      </c>
      <c r="I11" s="31">
        <v>279</v>
      </c>
      <c r="J11" s="32">
        <f t="shared" si="1"/>
        <v>69.75</v>
      </c>
      <c r="K11" s="33">
        <v>5</v>
      </c>
      <c r="L11" s="36">
        <v>265.5</v>
      </c>
      <c r="M11" s="32">
        <f t="shared" si="2"/>
        <v>66.375</v>
      </c>
      <c r="N11" s="37">
        <v>3</v>
      </c>
      <c r="O11" s="36">
        <v>269.5</v>
      </c>
      <c r="P11" s="32">
        <f t="shared" si="3"/>
        <v>67.375</v>
      </c>
      <c r="Q11" s="37">
        <v>4</v>
      </c>
      <c r="R11" s="38"/>
      <c r="S11" s="39">
        <f t="shared" si="4"/>
        <v>1087.5</v>
      </c>
      <c r="T11" s="40">
        <f t="shared" si="5"/>
        <v>67.96875</v>
      </c>
    </row>
    <row r="12" spans="1:20" ht="22.5" customHeight="1">
      <c r="A12" s="27">
        <v>4</v>
      </c>
      <c r="B12" s="92" t="s">
        <v>39</v>
      </c>
      <c r="C12" s="87" t="s">
        <v>20</v>
      </c>
      <c r="D12" s="28" t="s">
        <v>40</v>
      </c>
      <c r="E12" s="30" t="s">
        <v>41</v>
      </c>
      <c r="F12" s="31">
        <v>262</v>
      </c>
      <c r="G12" s="32">
        <f t="shared" si="0"/>
        <v>65.5</v>
      </c>
      <c r="H12" s="33">
        <v>4</v>
      </c>
      <c r="I12" s="31">
        <v>274.5</v>
      </c>
      <c r="J12" s="32">
        <f t="shared" si="1"/>
        <v>68.625</v>
      </c>
      <c r="K12" s="33">
        <v>6</v>
      </c>
      <c r="L12" s="36">
        <v>271</v>
      </c>
      <c r="M12" s="32">
        <f t="shared" si="2"/>
        <v>67.75</v>
      </c>
      <c r="N12" s="37">
        <v>2</v>
      </c>
      <c r="O12" s="36">
        <v>273</v>
      </c>
      <c r="P12" s="32">
        <f t="shared" si="3"/>
        <v>68.25</v>
      </c>
      <c r="Q12" s="37">
        <v>3</v>
      </c>
      <c r="R12" s="38"/>
      <c r="S12" s="39">
        <f t="shared" si="4"/>
        <v>1080.5</v>
      </c>
      <c r="T12" s="40">
        <f t="shared" si="5"/>
        <v>67.53125</v>
      </c>
    </row>
    <row r="13" spans="1:20" ht="22.5" customHeight="1">
      <c r="A13" s="27">
        <v>5</v>
      </c>
      <c r="B13" s="92" t="s">
        <v>42</v>
      </c>
      <c r="C13" s="87" t="s">
        <v>20</v>
      </c>
      <c r="D13" s="29" t="s">
        <v>43</v>
      </c>
      <c r="E13" s="30" t="s">
        <v>44</v>
      </c>
      <c r="F13" s="31">
        <v>254</v>
      </c>
      <c r="G13" s="32">
        <f t="shared" si="0"/>
        <v>63.5</v>
      </c>
      <c r="H13" s="33">
        <v>5</v>
      </c>
      <c r="I13" s="31">
        <v>283.5</v>
      </c>
      <c r="J13" s="32">
        <f t="shared" si="1"/>
        <v>70.875</v>
      </c>
      <c r="K13" s="33">
        <v>2</v>
      </c>
      <c r="L13" s="36">
        <v>252.5</v>
      </c>
      <c r="M13" s="32">
        <f t="shared" si="2"/>
        <v>63.125</v>
      </c>
      <c r="N13" s="37">
        <v>5</v>
      </c>
      <c r="O13" s="36">
        <v>268.5</v>
      </c>
      <c r="P13" s="32">
        <f t="shared" si="3"/>
        <v>67.125</v>
      </c>
      <c r="Q13" s="37">
        <v>5</v>
      </c>
      <c r="R13" s="38"/>
      <c r="S13" s="39">
        <f t="shared" si="4"/>
        <v>1058.5</v>
      </c>
      <c r="T13" s="40">
        <f t="shared" si="5"/>
        <v>66.15625</v>
      </c>
    </row>
    <row r="14" spans="1:20" ht="22.5" customHeight="1">
      <c r="A14" s="27">
        <v>6</v>
      </c>
      <c r="B14" s="92" t="s">
        <v>42</v>
      </c>
      <c r="C14" s="87" t="s">
        <v>20</v>
      </c>
      <c r="D14" s="29" t="s">
        <v>45</v>
      </c>
      <c r="E14" s="30" t="s">
        <v>44</v>
      </c>
      <c r="F14" s="31">
        <v>248.5</v>
      </c>
      <c r="G14" s="32">
        <f t="shared" si="0"/>
        <v>62.125</v>
      </c>
      <c r="H14" s="33">
        <v>7</v>
      </c>
      <c r="I14" s="31">
        <v>279.5</v>
      </c>
      <c r="J14" s="32">
        <f t="shared" si="1"/>
        <v>69.875</v>
      </c>
      <c r="K14" s="33">
        <v>4</v>
      </c>
      <c r="L14" s="36">
        <v>244.5</v>
      </c>
      <c r="M14" s="32">
        <f t="shared" si="2"/>
        <v>61.125</v>
      </c>
      <c r="N14" s="37">
        <v>7</v>
      </c>
      <c r="O14" s="36">
        <v>267</v>
      </c>
      <c r="P14" s="32">
        <f t="shared" si="3"/>
        <v>66.75</v>
      </c>
      <c r="Q14" s="37">
        <v>6</v>
      </c>
      <c r="R14" s="38"/>
      <c r="S14" s="39">
        <f t="shared" si="4"/>
        <v>1039.5</v>
      </c>
      <c r="T14" s="40">
        <f t="shared" si="5"/>
        <v>64.96875</v>
      </c>
    </row>
    <row r="15" spans="1:20" ht="22.5" customHeight="1">
      <c r="A15" s="27">
        <v>7</v>
      </c>
      <c r="B15" s="92" t="s">
        <v>46</v>
      </c>
      <c r="C15" s="87" t="s">
        <v>20</v>
      </c>
      <c r="D15" s="29" t="s">
        <v>47</v>
      </c>
      <c r="E15" s="30" t="s">
        <v>48</v>
      </c>
      <c r="F15" s="31">
        <v>252</v>
      </c>
      <c r="G15" s="32">
        <f t="shared" si="0"/>
        <v>63</v>
      </c>
      <c r="H15" s="33">
        <v>6</v>
      </c>
      <c r="I15" s="31">
        <v>257.5</v>
      </c>
      <c r="J15" s="32">
        <f t="shared" si="1"/>
        <v>64.375</v>
      </c>
      <c r="K15" s="33">
        <v>7</v>
      </c>
      <c r="L15" s="36">
        <v>251.5</v>
      </c>
      <c r="M15" s="32">
        <f t="shared" si="2"/>
        <v>62.875</v>
      </c>
      <c r="N15" s="37">
        <v>6</v>
      </c>
      <c r="O15" s="36">
        <v>259.5</v>
      </c>
      <c r="P15" s="32">
        <f t="shared" si="3"/>
        <v>64.875</v>
      </c>
      <c r="Q15" s="37">
        <v>7</v>
      </c>
      <c r="R15" s="38"/>
      <c r="S15" s="39">
        <f t="shared" si="4"/>
        <v>1020.5</v>
      </c>
      <c r="T15" s="40">
        <f t="shared" si="5"/>
        <v>63.78125</v>
      </c>
    </row>
    <row r="16" spans="1:20" ht="22.5" customHeight="1">
      <c r="A16" s="41">
        <v>8</v>
      </c>
      <c r="B16" s="93" t="s">
        <v>49</v>
      </c>
      <c r="C16" s="94" t="s">
        <v>20</v>
      </c>
      <c r="D16" s="42" t="s">
        <v>50</v>
      </c>
      <c r="E16" s="44" t="s">
        <v>51</v>
      </c>
      <c r="F16" s="45">
        <v>245</v>
      </c>
      <c r="G16" s="46">
        <f t="shared" si="0"/>
        <v>61.25</v>
      </c>
      <c r="H16" s="47">
        <v>8</v>
      </c>
      <c r="I16" s="45">
        <v>256</v>
      </c>
      <c r="J16" s="46">
        <f t="shared" si="1"/>
        <v>64</v>
      </c>
      <c r="K16" s="47">
        <v>8</v>
      </c>
      <c r="L16" s="50">
        <v>243.5</v>
      </c>
      <c r="M16" s="46">
        <f t="shared" si="2"/>
        <v>60.875</v>
      </c>
      <c r="N16" s="51">
        <v>8</v>
      </c>
      <c r="O16" s="50">
        <v>253</v>
      </c>
      <c r="P16" s="46">
        <f t="shared" si="3"/>
        <v>63.25</v>
      </c>
      <c r="Q16" s="51">
        <v>8</v>
      </c>
      <c r="R16" s="52"/>
      <c r="S16" s="53">
        <f t="shared" si="4"/>
        <v>997.5</v>
      </c>
      <c r="T16" s="54">
        <f t="shared" si="5"/>
        <v>62.34375</v>
      </c>
    </row>
    <row r="17" ht="22.5" customHeight="1">
      <c r="A17" s="82" t="s">
        <v>52</v>
      </c>
    </row>
    <row r="18" spans="1:20" ht="22.5" customHeight="1">
      <c r="A18" s="63">
        <v>1</v>
      </c>
      <c r="B18" s="95" t="s">
        <v>53</v>
      </c>
      <c r="C18" s="96" t="s">
        <v>54</v>
      </c>
      <c r="D18" s="97" t="s">
        <v>55</v>
      </c>
      <c r="E18" s="98" t="s">
        <v>53</v>
      </c>
      <c r="F18" s="65">
        <v>276</v>
      </c>
      <c r="G18" s="66">
        <f>PRODUCT(F18*100/380)</f>
        <v>72.63157894736842</v>
      </c>
      <c r="H18" s="69">
        <v>1</v>
      </c>
      <c r="I18" s="65">
        <v>268</v>
      </c>
      <c r="J18" s="66">
        <f>PRODUCT(I18*100/380)</f>
        <v>70.52631578947368</v>
      </c>
      <c r="K18" s="67">
        <v>1</v>
      </c>
      <c r="L18" s="99">
        <v>259.5</v>
      </c>
      <c r="M18" s="66">
        <f>PRODUCT(L18*100/380)</f>
        <v>68.28947368421052</v>
      </c>
      <c r="N18" s="100">
        <v>1</v>
      </c>
      <c r="O18" s="70">
        <v>250</v>
      </c>
      <c r="P18" s="66">
        <f>PRODUCT(O18*100/380)</f>
        <v>65.78947368421052</v>
      </c>
      <c r="Q18" s="71">
        <v>1</v>
      </c>
      <c r="R18" s="72"/>
      <c r="S18" s="73">
        <f>SUM(F18+I18+L18+O18-R18)</f>
        <v>1053.5</v>
      </c>
      <c r="T18" s="74">
        <f>PRODUCT(S18/4*100/380)</f>
        <v>69.3092105263158</v>
      </c>
    </row>
    <row r="19" ht="45" customHeight="1">
      <c r="A19" s="55" t="s">
        <v>24</v>
      </c>
    </row>
    <row r="20" ht="21" customHeight="1"/>
    <row r="21" ht="21" customHeight="1"/>
    <row r="25" spans="1:14" ht="15">
      <c r="A25" s="2"/>
      <c r="B25" s="2"/>
      <c r="C25" s="83"/>
      <c r="D25" s="2"/>
      <c r="E25" s="2"/>
      <c r="F25" s="2"/>
      <c r="K25" s="2"/>
      <c r="L25" s="2"/>
      <c r="M25" s="2"/>
      <c r="N25" s="2"/>
    </row>
    <row r="26" spans="11:14" ht="15">
      <c r="K26" s="2"/>
      <c r="L26" s="2"/>
      <c r="M26" s="2"/>
      <c r="N26" s="2"/>
    </row>
    <row r="27" spans="1:15" ht="15.75">
      <c r="A27" s="57"/>
      <c r="K27" s="2"/>
      <c r="L27" s="2"/>
      <c r="M27" s="2"/>
      <c r="N27" s="2"/>
      <c r="O27" s="2"/>
    </row>
    <row r="28" spans="1:15" ht="15.75">
      <c r="A28" s="55"/>
      <c r="K28" s="2"/>
      <c r="L28" s="2"/>
      <c r="M28" s="2"/>
      <c r="N28" s="2"/>
      <c r="O28" s="2"/>
    </row>
    <row r="32" ht="21" customHeight="1"/>
  </sheetData>
  <sheetProtection selectLockedCells="1" selectUnlockedCells="1"/>
  <mergeCells count="10">
    <mergeCell ref="S6:S7"/>
    <mergeCell ref="T6:T7"/>
    <mergeCell ref="A1:N1"/>
    <mergeCell ref="D2:H2"/>
    <mergeCell ref="A6:A7"/>
    <mergeCell ref="B6:B7"/>
    <mergeCell ref="C6:C7"/>
    <mergeCell ref="D6:D7"/>
    <mergeCell ref="E6:E7"/>
    <mergeCell ref="F6:Q6"/>
  </mergeCells>
  <printOptions/>
  <pageMargins left="0" right="0" top="0" bottom="0.7479166666666667" header="0.5118055555555555" footer="0.5118055555555555"/>
  <pageSetup horizontalDpi="300" verticalDpi="300" orientation="landscape" paperSize="9" scale="8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4"/>
  <sheetViews>
    <sheetView zoomScale="80" zoomScaleNormal="80" zoomScalePageLayoutView="0" workbookViewId="0" topLeftCell="A1">
      <selection activeCell="A1" sqref="A1:N1"/>
    </sheetView>
  </sheetViews>
  <sheetFormatPr defaultColWidth="9.140625" defaultRowHeight="12.75"/>
  <cols>
    <col min="1" max="1" width="6.57421875" style="75" customWidth="1"/>
    <col min="2" max="2" width="18.421875" style="75" customWidth="1"/>
    <col min="3" max="3" width="7.00390625" style="76" customWidth="1"/>
    <col min="4" max="4" width="15.28125" style="75" customWidth="1"/>
    <col min="5" max="5" width="18.8515625" style="75" customWidth="1"/>
    <col min="6" max="6" width="7.140625" style="75" customWidth="1"/>
    <col min="7" max="7" width="7.7109375" style="75" customWidth="1"/>
    <col min="8" max="8" width="6.00390625" style="75" customWidth="1"/>
    <col min="9" max="9" width="7.140625" style="75" customWidth="1"/>
    <col min="10" max="10" width="7.7109375" style="75" customWidth="1"/>
    <col min="11" max="11" width="5.7109375" style="75" customWidth="1"/>
    <col min="12" max="12" width="7.140625" style="75" customWidth="1"/>
    <col min="13" max="13" width="7.7109375" style="75" customWidth="1"/>
    <col min="14" max="14" width="6.00390625" style="75" customWidth="1"/>
    <col min="15" max="16" width="8.140625" style="75" customWidth="1"/>
    <col min="17" max="18" width="7.00390625" style="75" customWidth="1"/>
    <col min="19" max="19" width="9.421875" style="75" customWidth="1"/>
    <col min="20" max="16384" width="9.140625" style="75" customWidth="1"/>
  </cols>
  <sheetData>
    <row r="1" spans="1:19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  <c r="S1" s="2"/>
    </row>
    <row r="2" spans="1:19" ht="18.75">
      <c r="A2" s="3"/>
      <c r="B2" s="4"/>
      <c r="C2" s="77"/>
      <c r="D2" s="229" t="s">
        <v>2</v>
      </c>
      <c r="E2" s="229"/>
      <c r="F2" s="229"/>
      <c r="G2" s="229"/>
      <c r="H2" s="229"/>
      <c r="I2" s="6"/>
      <c r="J2" s="7" t="s">
        <v>3</v>
      </c>
      <c r="K2" s="8" t="s">
        <v>4</v>
      </c>
      <c r="L2" s="7" t="s">
        <v>25</v>
      </c>
      <c r="M2" s="4"/>
      <c r="N2" s="4"/>
      <c r="O2" s="4"/>
      <c r="P2" s="2"/>
      <c r="Q2" s="2"/>
      <c r="R2" s="2"/>
      <c r="S2" s="2"/>
    </row>
    <row r="3" spans="1:19" ht="18.75">
      <c r="A3" s="4"/>
      <c r="B3" s="4"/>
      <c r="C3" s="78"/>
      <c r="D3" s="4"/>
      <c r="E3" s="4"/>
      <c r="F3" s="4"/>
      <c r="G3" s="4"/>
      <c r="H3" s="4"/>
      <c r="I3" s="7"/>
      <c r="J3" s="7" t="s">
        <v>3</v>
      </c>
      <c r="K3" s="8" t="s">
        <v>7</v>
      </c>
      <c r="L3" s="7" t="s">
        <v>26</v>
      </c>
      <c r="M3" s="4"/>
      <c r="N3" s="4"/>
      <c r="O3" s="4"/>
      <c r="P3" s="2"/>
      <c r="Q3" s="2"/>
      <c r="R3" s="2"/>
      <c r="S3" s="2"/>
    </row>
    <row r="4" spans="1:19" ht="18.75">
      <c r="A4" s="4"/>
      <c r="B4" s="4"/>
      <c r="C4" s="79" t="s">
        <v>6</v>
      </c>
      <c r="D4" s="4"/>
      <c r="E4" s="4"/>
      <c r="F4" s="4"/>
      <c r="G4" s="4"/>
      <c r="H4" s="4"/>
      <c r="I4" s="7"/>
      <c r="J4" s="7" t="s">
        <v>3</v>
      </c>
      <c r="K4" s="8" t="s">
        <v>8</v>
      </c>
      <c r="L4" s="7" t="s">
        <v>9</v>
      </c>
      <c r="M4" s="4"/>
      <c r="N4" s="4"/>
      <c r="O4" s="4"/>
      <c r="P4" s="2"/>
      <c r="Q4" s="2"/>
      <c r="R4" s="2"/>
      <c r="S4" s="2"/>
    </row>
    <row r="5" spans="1:19" ht="18.75">
      <c r="A5" s="4"/>
      <c r="B5" s="4"/>
      <c r="C5" s="78"/>
      <c r="D5" s="4"/>
      <c r="E5" s="4"/>
      <c r="F5" s="4"/>
      <c r="G5" s="4"/>
      <c r="H5" s="4"/>
      <c r="I5" s="7"/>
      <c r="J5" s="7" t="s">
        <v>3</v>
      </c>
      <c r="K5" s="8" t="s">
        <v>27</v>
      </c>
      <c r="L5" s="7" t="s">
        <v>5</v>
      </c>
      <c r="M5" s="4"/>
      <c r="N5" s="4"/>
      <c r="O5" s="4"/>
      <c r="P5" s="2"/>
      <c r="Q5" s="2"/>
      <c r="R5" s="2"/>
      <c r="S5" s="2"/>
    </row>
    <row r="6" spans="1:20" ht="16.5" customHeight="1">
      <c r="A6" s="230" t="s">
        <v>10</v>
      </c>
      <c r="B6" s="231" t="s">
        <v>11</v>
      </c>
      <c r="C6" s="237" t="s">
        <v>12</v>
      </c>
      <c r="D6" s="232" t="s">
        <v>13</v>
      </c>
      <c r="E6" s="233" t="s">
        <v>14</v>
      </c>
      <c r="F6" s="238" t="s">
        <v>15</v>
      </c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80"/>
      <c r="S6" s="233" t="s">
        <v>17</v>
      </c>
      <c r="T6" s="236" t="s">
        <v>18</v>
      </c>
    </row>
    <row r="7" spans="1:20" ht="19.5" customHeight="1">
      <c r="A7" s="230"/>
      <c r="B7" s="231"/>
      <c r="C7" s="237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8</v>
      </c>
      <c r="M7" s="10" t="s">
        <v>18</v>
      </c>
      <c r="N7" s="11" t="s">
        <v>19</v>
      </c>
      <c r="O7" s="10" t="s">
        <v>27</v>
      </c>
      <c r="P7" s="10" t="s">
        <v>18</v>
      </c>
      <c r="Q7" s="11" t="s">
        <v>19</v>
      </c>
      <c r="R7" s="81" t="s">
        <v>16</v>
      </c>
      <c r="S7" s="233"/>
      <c r="T7" s="236"/>
    </row>
    <row r="8" spans="1:20" ht="15.75">
      <c r="A8" s="82" t="s">
        <v>56</v>
      </c>
      <c r="B8" s="2"/>
      <c r="C8" s="8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2.5" customHeight="1">
      <c r="A9" s="13">
        <v>1</v>
      </c>
      <c r="B9" s="101" t="s">
        <v>29</v>
      </c>
      <c r="C9" s="102" t="s">
        <v>30</v>
      </c>
      <c r="D9" s="14" t="s">
        <v>31</v>
      </c>
      <c r="E9" s="16" t="s">
        <v>32</v>
      </c>
      <c r="F9" s="17">
        <v>251.5</v>
      </c>
      <c r="G9" s="18">
        <f aca="true" t="shared" si="0" ref="G9:G19">PRODUCT(F9*100/380)</f>
        <v>66.1842105263158</v>
      </c>
      <c r="H9" s="21">
        <v>2</v>
      </c>
      <c r="I9" s="17">
        <v>260.5</v>
      </c>
      <c r="J9" s="18">
        <f aca="true" t="shared" si="1" ref="J9:J19">PRODUCT(I9*100/380)</f>
        <v>68.55263157894737</v>
      </c>
      <c r="K9" s="19">
        <v>1</v>
      </c>
      <c r="L9" s="59">
        <v>263</v>
      </c>
      <c r="M9" s="18">
        <f aca="true" t="shared" si="2" ref="M9:M19">PRODUCT(L9*100/380)</f>
        <v>69.21052631578948</v>
      </c>
      <c r="N9" s="103">
        <v>1</v>
      </c>
      <c r="O9" s="22">
        <v>251.5</v>
      </c>
      <c r="P9" s="18">
        <f aca="true" t="shared" si="3" ref="P9:P19">PRODUCT(O9*100/380)</f>
        <v>66.1842105263158</v>
      </c>
      <c r="Q9" s="23">
        <v>2</v>
      </c>
      <c r="R9" s="24"/>
      <c r="S9" s="25">
        <f aca="true" t="shared" si="4" ref="S9:S19">SUM(F9+I9+L9+O9-R9)</f>
        <v>1026.5</v>
      </c>
      <c r="T9" s="26">
        <f aca="true" t="shared" si="5" ref="T9:T19">PRODUCT(S9/4*100/380)</f>
        <v>67.53289473684211</v>
      </c>
    </row>
    <row r="10" spans="1:20" ht="22.5" customHeight="1">
      <c r="A10" s="27">
        <v>2</v>
      </c>
      <c r="B10" s="29" t="s">
        <v>53</v>
      </c>
      <c r="C10" s="104" t="s">
        <v>54</v>
      </c>
      <c r="D10" s="105" t="s">
        <v>55</v>
      </c>
      <c r="E10" s="30" t="s">
        <v>53</v>
      </c>
      <c r="F10" s="31">
        <v>252.5</v>
      </c>
      <c r="G10" s="32">
        <f t="shared" si="0"/>
        <v>66.44736842105263</v>
      </c>
      <c r="H10" s="35">
        <v>1</v>
      </c>
      <c r="I10" s="31">
        <v>251</v>
      </c>
      <c r="J10" s="32">
        <f t="shared" si="1"/>
        <v>66.05263157894737</v>
      </c>
      <c r="K10" s="33">
        <v>2</v>
      </c>
      <c r="L10" s="60">
        <v>252</v>
      </c>
      <c r="M10" s="32">
        <f t="shared" si="2"/>
        <v>66.3157894736842</v>
      </c>
      <c r="N10" s="106">
        <v>6</v>
      </c>
      <c r="O10" s="36">
        <v>239.5</v>
      </c>
      <c r="P10" s="32">
        <f t="shared" si="3"/>
        <v>63.026315789473685</v>
      </c>
      <c r="Q10" s="37">
        <v>7</v>
      </c>
      <c r="R10" s="38"/>
      <c r="S10" s="39">
        <f t="shared" si="4"/>
        <v>995</v>
      </c>
      <c r="T10" s="40">
        <f t="shared" si="5"/>
        <v>65.46052631578948</v>
      </c>
    </row>
    <row r="11" spans="1:20" ht="33.75" customHeight="1">
      <c r="A11" s="27">
        <v>3</v>
      </c>
      <c r="B11" s="107" t="s">
        <v>33</v>
      </c>
      <c r="C11" s="104" t="s">
        <v>20</v>
      </c>
      <c r="D11" s="86" t="s">
        <v>34</v>
      </c>
      <c r="E11" s="88" t="s">
        <v>35</v>
      </c>
      <c r="F11" s="31">
        <v>248.5</v>
      </c>
      <c r="G11" s="32">
        <f t="shared" si="0"/>
        <v>65.39473684210526</v>
      </c>
      <c r="H11" s="35">
        <v>3</v>
      </c>
      <c r="I11" s="31">
        <v>235</v>
      </c>
      <c r="J11" s="32">
        <f t="shared" si="1"/>
        <v>61.8421052631579</v>
      </c>
      <c r="K11" s="33">
        <v>5</v>
      </c>
      <c r="L11" s="60">
        <v>258</v>
      </c>
      <c r="M11" s="32">
        <f t="shared" si="2"/>
        <v>67.89473684210526</v>
      </c>
      <c r="N11" s="106">
        <v>3</v>
      </c>
      <c r="O11" s="36">
        <v>252.5</v>
      </c>
      <c r="P11" s="32">
        <f t="shared" si="3"/>
        <v>66.44736842105263</v>
      </c>
      <c r="Q11" s="37">
        <v>1</v>
      </c>
      <c r="R11" s="38"/>
      <c r="S11" s="39">
        <f t="shared" si="4"/>
        <v>994</v>
      </c>
      <c r="T11" s="40">
        <f t="shared" si="5"/>
        <v>65.39473684210526</v>
      </c>
    </row>
    <row r="12" spans="1:20" ht="22.5" customHeight="1">
      <c r="A12" s="27">
        <v>4</v>
      </c>
      <c r="B12" s="89" t="s">
        <v>36</v>
      </c>
      <c r="C12" s="108" t="s">
        <v>20</v>
      </c>
      <c r="D12" s="89" t="s">
        <v>37</v>
      </c>
      <c r="E12" s="91" t="s">
        <v>38</v>
      </c>
      <c r="F12" s="31">
        <v>236.5</v>
      </c>
      <c r="G12" s="32">
        <f t="shared" si="0"/>
        <v>62.23684210526316</v>
      </c>
      <c r="H12" s="35">
        <v>6</v>
      </c>
      <c r="I12" s="31">
        <v>243</v>
      </c>
      <c r="J12" s="32">
        <f t="shared" si="1"/>
        <v>63.94736842105263</v>
      </c>
      <c r="K12" s="33">
        <v>3</v>
      </c>
      <c r="L12" s="60">
        <v>260</v>
      </c>
      <c r="M12" s="32">
        <f t="shared" si="2"/>
        <v>68.42105263157895</v>
      </c>
      <c r="N12" s="106">
        <v>2</v>
      </c>
      <c r="O12" s="36">
        <v>248</v>
      </c>
      <c r="P12" s="32">
        <f t="shared" si="3"/>
        <v>65.26315789473684</v>
      </c>
      <c r="Q12" s="37">
        <v>4</v>
      </c>
      <c r="R12" s="38"/>
      <c r="S12" s="39">
        <f t="shared" si="4"/>
        <v>987.5</v>
      </c>
      <c r="T12" s="40">
        <f t="shared" si="5"/>
        <v>64.96710526315789</v>
      </c>
    </row>
    <row r="13" spans="1:20" ht="22.5" customHeight="1">
      <c r="A13" s="27">
        <v>5</v>
      </c>
      <c r="B13" s="29" t="s">
        <v>39</v>
      </c>
      <c r="C13" s="104" t="s">
        <v>20</v>
      </c>
      <c r="D13" s="28" t="s">
        <v>40</v>
      </c>
      <c r="E13" s="30" t="s">
        <v>41</v>
      </c>
      <c r="F13" s="31">
        <v>247.5</v>
      </c>
      <c r="G13" s="32">
        <f t="shared" si="0"/>
        <v>65.13157894736842</v>
      </c>
      <c r="H13" s="35">
        <v>4</v>
      </c>
      <c r="I13" s="31">
        <v>237.5</v>
      </c>
      <c r="J13" s="32">
        <f t="shared" si="1"/>
        <v>62.5</v>
      </c>
      <c r="K13" s="33">
        <v>4</v>
      </c>
      <c r="L13" s="60">
        <v>255</v>
      </c>
      <c r="M13" s="32">
        <f t="shared" si="2"/>
        <v>67.10526315789474</v>
      </c>
      <c r="N13" s="106">
        <v>4</v>
      </c>
      <c r="O13" s="36">
        <v>244.5</v>
      </c>
      <c r="P13" s="32">
        <f t="shared" si="3"/>
        <v>64.34210526315789</v>
      </c>
      <c r="Q13" s="37">
        <v>5</v>
      </c>
      <c r="R13" s="38"/>
      <c r="S13" s="39">
        <f t="shared" si="4"/>
        <v>984.5</v>
      </c>
      <c r="T13" s="40">
        <f t="shared" si="5"/>
        <v>64.76973684210526</v>
      </c>
    </row>
    <row r="14" spans="1:20" ht="22.5" customHeight="1">
      <c r="A14" s="27">
        <v>6</v>
      </c>
      <c r="B14" s="107" t="s">
        <v>57</v>
      </c>
      <c r="C14" s="104" t="s">
        <v>20</v>
      </c>
      <c r="D14" s="107" t="s">
        <v>58</v>
      </c>
      <c r="E14" s="109" t="s">
        <v>59</v>
      </c>
      <c r="F14" s="31">
        <v>247</v>
      </c>
      <c r="G14" s="32">
        <f t="shared" si="0"/>
        <v>65</v>
      </c>
      <c r="H14" s="35">
        <v>5</v>
      </c>
      <c r="I14" s="31">
        <v>233.5</v>
      </c>
      <c r="J14" s="32">
        <f t="shared" si="1"/>
        <v>61.44736842105263</v>
      </c>
      <c r="K14" s="33">
        <v>6</v>
      </c>
      <c r="L14" s="60">
        <v>252.5</v>
      </c>
      <c r="M14" s="32">
        <f t="shared" si="2"/>
        <v>66.44736842105263</v>
      </c>
      <c r="N14" s="106">
        <v>5</v>
      </c>
      <c r="O14" s="36">
        <v>233</v>
      </c>
      <c r="P14" s="32">
        <f t="shared" si="3"/>
        <v>61.31578947368421</v>
      </c>
      <c r="Q14" s="37">
        <v>9</v>
      </c>
      <c r="R14" s="38"/>
      <c r="S14" s="39">
        <f t="shared" si="4"/>
        <v>966</v>
      </c>
      <c r="T14" s="40">
        <f t="shared" si="5"/>
        <v>63.55263157894737</v>
      </c>
    </row>
    <row r="15" spans="1:20" ht="22.5" customHeight="1">
      <c r="A15" s="27">
        <v>7</v>
      </c>
      <c r="B15" s="29" t="s">
        <v>42</v>
      </c>
      <c r="C15" s="104" t="s">
        <v>20</v>
      </c>
      <c r="D15" s="29" t="s">
        <v>43</v>
      </c>
      <c r="E15" s="30" t="s">
        <v>44</v>
      </c>
      <c r="F15" s="31">
        <v>232.5</v>
      </c>
      <c r="G15" s="32">
        <f t="shared" si="0"/>
        <v>61.18421052631579</v>
      </c>
      <c r="H15" s="35">
        <v>7</v>
      </c>
      <c r="I15" s="31">
        <v>231</v>
      </c>
      <c r="J15" s="32">
        <f t="shared" si="1"/>
        <v>60.78947368421053</v>
      </c>
      <c r="K15" s="33">
        <v>7</v>
      </c>
      <c r="L15" s="60">
        <v>232</v>
      </c>
      <c r="M15" s="32">
        <f t="shared" si="2"/>
        <v>61.05263157894737</v>
      </c>
      <c r="N15" s="106">
        <v>9</v>
      </c>
      <c r="O15" s="36">
        <v>251.5</v>
      </c>
      <c r="P15" s="32">
        <f t="shared" si="3"/>
        <v>66.1842105263158</v>
      </c>
      <c r="Q15" s="37">
        <v>2</v>
      </c>
      <c r="R15" s="38"/>
      <c r="S15" s="39">
        <f t="shared" si="4"/>
        <v>947</v>
      </c>
      <c r="T15" s="40">
        <f t="shared" si="5"/>
        <v>62.30263157894737</v>
      </c>
    </row>
    <row r="16" spans="1:20" ht="22.5" customHeight="1">
      <c r="A16" s="27">
        <v>8</v>
      </c>
      <c r="B16" s="29" t="s">
        <v>42</v>
      </c>
      <c r="C16" s="104" t="s">
        <v>20</v>
      </c>
      <c r="D16" s="29" t="s">
        <v>45</v>
      </c>
      <c r="E16" s="30" t="s">
        <v>44</v>
      </c>
      <c r="F16" s="31">
        <v>227</v>
      </c>
      <c r="G16" s="32">
        <f t="shared" si="0"/>
        <v>59.73684210526316</v>
      </c>
      <c r="H16" s="35">
        <v>8</v>
      </c>
      <c r="I16" s="31">
        <v>226</v>
      </c>
      <c r="J16" s="32">
        <f t="shared" si="1"/>
        <v>59.473684210526315</v>
      </c>
      <c r="K16" s="33">
        <v>9</v>
      </c>
      <c r="L16" s="60">
        <v>242.5</v>
      </c>
      <c r="M16" s="32">
        <f t="shared" si="2"/>
        <v>63.81578947368421</v>
      </c>
      <c r="N16" s="106">
        <v>8</v>
      </c>
      <c r="O16" s="36">
        <v>240</v>
      </c>
      <c r="P16" s="32">
        <f t="shared" si="3"/>
        <v>63.1578947368421</v>
      </c>
      <c r="Q16" s="37">
        <v>6</v>
      </c>
      <c r="R16" s="38"/>
      <c r="S16" s="39">
        <f t="shared" si="4"/>
        <v>935.5</v>
      </c>
      <c r="T16" s="40">
        <f t="shared" si="5"/>
        <v>61.546052631578945</v>
      </c>
    </row>
    <row r="17" spans="1:20" ht="22.5" customHeight="1">
      <c r="A17" s="27">
        <v>9</v>
      </c>
      <c r="B17" s="29" t="s">
        <v>46</v>
      </c>
      <c r="C17" s="104" t="s">
        <v>20</v>
      </c>
      <c r="D17" s="29" t="s">
        <v>47</v>
      </c>
      <c r="E17" s="30" t="s">
        <v>48</v>
      </c>
      <c r="F17" s="31">
        <v>226</v>
      </c>
      <c r="G17" s="32">
        <f t="shared" si="0"/>
        <v>59.473684210526315</v>
      </c>
      <c r="H17" s="35">
        <v>9</v>
      </c>
      <c r="I17" s="31">
        <v>227.5</v>
      </c>
      <c r="J17" s="32">
        <f t="shared" si="1"/>
        <v>59.86842105263158</v>
      </c>
      <c r="K17" s="33">
        <v>8</v>
      </c>
      <c r="L17" s="60">
        <v>244</v>
      </c>
      <c r="M17" s="32">
        <f t="shared" si="2"/>
        <v>64.21052631578948</v>
      </c>
      <c r="N17" s="106">
        <v>7</v>
      </c>
      <c r="O17" s="36">
        <v>236.5</v>
      </c>
      <c r="P17" s="32">
        <f t="shared" si="3"/>
        <v>62.23684210526316</v>
      </c>
      <c r="Q17" s="37">
        <v>8</v>
      </c>
      <c r="R17" s="38"/>
      <c r="S17" s="39">
        <f t="shared" si="4"/>
        <v>934</v>
      </c>
      <c r="T17" s="40">
        <f t="shared" si="5"/>
        <v>61.44736842105263</v>
      </c>
    </row>
    <row r="18" spans="1:20" ht="22.5" customHeight="1">
      <c r="A18" s="27">
        <v>10</v>
      </c>
      <c r="B18" s="110" t="s">
        <v>60</v>
      </c>
      <c r="C18" s="104" t="s">
        <v>20</v>
      </c>
      <c r="D18" s="28" t="s">
        <v>61</v>
      </c>
      <c r="E18" s="30" t="s">
        <v>41</v>
      </c>
      <c r="F18" s="31">
        <v>204</v>
      </c>
      <c r="G18" s="32">
        <f t="shared" si="0"/>
        <v>53.68421052631579</v>
      </c>
      <c r="H18" s="35">
        <v>10</v>
      </c>
      <c r="I18" s="31">
        <v>206</v>
      </c>
      <c r="J18" s="32">
        <f t="shared" si="1"/>
        <v>54.21052631578947</v>
      </c>
      <c r="K18" s="33">
        <v>10</v>
      </c>
      <c r="L18" s="60">
        <v>218.5</v>
      </c>
      <c r="M18" s="32">
        <f t="shared" si="2"/>
        <v>57.5</v>
      </c>
      <c r="N18" s="106">
        <v>10</v>
      </c>
      <c r="O18" s="36">
        <v>209.5</v>
      </c>
      <c r="P18" s="32">
        <f t="shared" si="3"/>
        <v>55.13157894736842</v>
      </c>
      <c r="Q18" s="37">
        <v>10</v>
      </c>
      <c r="R18" s="38"/>
      <c r="S18" s="39">
        <f t="shared" si="4"/>
        <v>838</v>
      </c>
      <c r="T18" s="40">
        <f t="shared" si="5"/>
        <v>55.13157894736842</v>
      </c>
    </row>
    <row r="19" spans="1:20" ht="22.5" customHeight="1">
      <c r="A19" s="41">
        <v>11</v>
      </c>
      <c r="B19" s="43" t="s">
        <v>62</v>
      </c>
      <c r="C19" s="111" t="s">
        <v>30</v>
      </c>
      <c r="D19" s="43" t="s">
        <v>63</v>
      </c>
      <c r="E19" s="44" t="s">
        <v>64</v>
      </c>
      <c r="F19" s="45">
        <v>189</v>
      </c>
      <c r="G19" s="46">
        <f t="shared" si="0"/>
        <v>49.73684210526316</v>
      </c>
      <c r="H19" s="49">
        <v>11</v>
      </c>
      <c r="I19" s="45">
        <v>199</v>
      </c>
      <c r="J19" s="46">
        <f t="shared" si="1"/>
        <v>52.36842105263158</v>
      </c>
      <c r="K19" s="47">
        <v>11</v>
      </c>
      <c r="L19" s="62">
        <v>210</v>
      </c>
      <c r="M19" s="46">
        <f t="shared" si="2"/>
        <v>55.26315789473684</v>
      </c>
      <c r="N19" s="112">
        <v>11</v>
      </c>
      <c r="O19" s="50">
        <v>197.5</v>
      </c>
      <c r="P19" s="46">
        <f t="shared" si="3"/>
        <v>51.973684210526315</v>
      </c>
      <c r="Q19" s="51">
        <v>11</v>
      </c>
      <c r="R19" s="52"/>
      <c r="S19" s="53">
        <f t="shared" si="4"/>
        <v>795.5</v>
      </c>
      <c r="T19" s="54">
        <f t="shared" si="5"/>
        <v>52.33552631578947</v>
      </c>
    </row>
    <row r="20" ht="21" customHeight="1"/>
    <row r="21" ht="21" customHeight="1"/>
    <row r="24" ht="15.75">
      <c r="A24" s="55" t="s">
        <v>24</v>
      </c>
    </row>
    <row r="27" spans="1:14" ht="15">
      <c r="A27" s="2"/>
      <c r="B27" s="2"/>
      <c r="C27" s="8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7:14" ht="15">
      <c r="G28" s="2"/>
      <c r="H28" s="2"/>
      <c r="I28" s="2"/>
      <c r="J28" s="2"/>
      <c r="K28" s="2"/>
      <c r="L28" s="2"/>
      <c r="M28" s="2"/>
      <c r="N28" s="2"/>
    </row>
    <row r="29" spans="1:15" ht="15.75">
      <c r="A29" s="57"/>
      <c r="G29" s="2"/>
      <c r="H29" s="2"/>
      <c r="I29" s="2"/>
      <c r="J29" s="2"/>
      <c r="K29" s="2"/>
      <c r="L29" s="2"/>
      <c r="M29" s="2"/>
      <c r="N29" s="2"/>
      <c r="O29" s="2"/>
    </row>
    <row r="30" spans="1:15" ht="15.75">
      <c r="A30" s="55"/>
      <c r="G30" s="2"/>
      <c r="H30" s="2"/>
      <c r="I30" s="2"/>
      <c r="J30" s="2"/>
      <c r="K30" s="2"/>
      <c r="L30" s="2"/>
      <c r="M30" s="2"/>
      <c r="N30" s="2"/>
      <c r="O30" s="2"/>
    </row>
    <row r="32" ht="21" customHeight="1"/>
    <row r="34" spans="2:5" ht="15.75">
      <c r="B34" s="55"/>
      <c r="C34" s="113"/>
      <c r="D34" s="55"/>
      <c r="E34" s="55"/>
    </row>
  </sheetData>
  <sheetProtection selectLockedCells="1" selectUnlockedCells="1"/>
  <mergeCells count="10">
    <mergeCell ref="S6:S7"/>
    <mergeCell ref="T6:T7"/>
    <mergeCell ref="A1:N1"/>
    <mergeCell ref="D2:H2"/>
    <mergeCell ref="A6:A7"/>
    <mergeCell ref="B6:B7"/>
    <mergeCell ref="C6:C7"/>
    <mergeCell ref="D6:D7"/>
    <mergeCell ref="E6:E7"/>
    <mergeCell ref="F6:Q6"/>
  </mergeCells>
  <printOptions/>
  <pageMargins left="0" right="0" top="0" bottom="0.7479166666666667" header="0.5118055555555555" footer="0.5118055555555555"/>
  <pageSetup horizontalDpi="300" verticalDpi="300" orientation="landscape" paperSize="9" scale="8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8"/>
  <sheetViews>
    <sheetView zoomScale="80" zoomScaleNormal="80" zoomScalePageLayoutView="0" workbookViewId="0" topLeftCell="A4">
      <selection activeCell="A1" sqref="A1:N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114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</row>
    <row r="2" spans="1:18" ht="18.75">
      <c r="A2" s="3"/>
      <c r="B2" s="4"/>
      <c r="C2" s="5"/>
      <c r="D2" s="229" t="s">
        <v>2</v>
      </c>
      <c r="E2" s="229"/>
      <c r="F2" s="229"/>
      <c r="G2" s="229"/>
      <c r="H2" s="229"/>
      <c r="I2" s="6"/>
      <c r="J2" s="6"/>
      <c r="K2" s="4"/>
      <c r="L2" s="4"/>
      <c r="M2" s="4"/>
      <c r="N2" s="4"/>
      <c r="O2" s="4"/>
      <c r="P2" s="2"/>
      <c r="Q2" s="2"/>
      <c r="R2" s="7"/>
    </row>
    <row r="3" spans="1:18" ht="18.75">
      <c r="A3" s="4"/>
      <c r="B3" s="4"/>
      <c r="C3" s="7"/>
      <c r="D3" s="4"/>
      <c r="E3" s="4"/>
      <c r="F3" s="4"/>
      <c r="G3" s="4"/>
      <c r="H3" s="7" t="s">
        <v>3</v>
      </c>
      <c r="I3" s="8" t="s">
        <v>4</v>
      </c>
      <c r="J3" s="7" t="s">
        <v>65</v>
      </c>
      <c r="M3" s="4"/>
      <c r="N3" s="4"/>
      <c r="O3" s="4"/>
      <c r="P3" s="2"/>
      <c r="Q3" s="2"/>
      <c r="R3" s="7"/>
    </row>
    <row r="4" spans="1:18" ht="18.75">
      <c r="A4" s="4"/>
      <c r="B4" s="4"/>
      <c r="C4" s="7" t="s">
        <v>6</v>
      </c>
      <c r="D4" s="4"/>
      <c r="E4" s="4"/>
      <c r="F4" s="4"/>
      <c r="G4" s="4"/>
      <c r="H4" s="7" t="s">
        <v>3</v>
      </c>
      <c r="I4" s="8" t="s">
        <v>7</v>
      </c>
      <c r="J4" s="7" t="s">
        <v>66</v>
      </c>
      <c r="M4" s="4"/>
      <c r="N4" s="4"/>
      <c r="O4" s="4"/>
      <c r="P4" s="2"/>
      <c r="Q4" s="2"/>
      <c r="R4" s="7"/>
    </row>
    <row r="5" spans="1:18" ht="18.75">
      <c r="A5" s="4"/>
      <c r="B5" s="4"/>
      <c r="C5" s="4"/>
      <c r="D5" s="4"/>
      <c r="E5" s="4"/>
      <c r="F5" s="4"/>
      <c r="G5" s="4"/>
      <c r="H5" s="7" t="s">
        <v>3</v>
      </c>
      <c r="I5" s="8" t="s">
        <v>27</v>
      </c>
      <c r="J5" s="7" t="s">
        <v>67</v>
      </c>
      <c r="M5" s="4"/>
      <c r="N5" s="4"/>
      <c r="O5" s="4"/>
      <c r="P5" s="2"/>
      <c r="Q5" s="2"/>
      <c r="R5" s="7"/>
    </row>
    <row r="6" spans="1:17" ht="16.5" customHeight="1">
      <c r="A6" s="230" t="s">
        <v>10</v>
      </c>
      <c r="B6" s="231" t="s">
        <v>11</v>
      </c>
      <c r="C6" s="231" t="s">
        <v>12</v>
      </c>
      <c r="D6" s="232" t="s">
        <v>13</v>
      </c>
      <c r="E6" s="233" t="s">
        <v>14</v>
      </c>
      <c r="F6" s="234" t="s">
        <v>15</v>
      </c>
      <c r="G6" s="234"/>
      <c r="H6" s="234"/>
      <c r="I6" s="234"/>
      <c r="J6" s="234"/>
      <c r="K6" s="234"/>
      <c r="L6" s="234"/>
      <c r="M6" s="234"/>
      <c r="N6" s="234"/>
      <c r="O6" s="235" t="s">
        <v>16</v>
      </c>
      <c r="P6" s="233" t="s">
        <v>17</v>
      </c>
      <c r="Q6" s="236" t="s">
        <v>18</v>
      </c>
    </row>
    <row r="7" spans="1:17" ht="19.5" customHeight="1">
      <c r="A7" s="230"/>
      <c r="B7" s="231"/>
      <c r="C7" s="231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27</v>
      </c>
      <c r="M7" s="10" t="s">
        <v>18</v>
      </c>
      <c r="N7" s="11" t="s">
        <v>19</v>
      </c>
      <c r="O7" s="235"/>
      <c r="P7" s="233"/>
      <c r="Q7" s="236"/>
    </row>
    <row r="8" spans="1:17" ht="19.5" customHeight="1">
      <c r="A8" s="12" t="s">
        <v>68</v>
      </c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9.5" customHeight="1">
      <c r="A9" s="13">
        <v>1</v>
      </c>
      <c r="B9" s="84" t="s">
        <v>69</v>
      </c>
      <c r="C9" s="85" t="s">
        <v>20</v>
      </c>
      <c r="D9" s="115" t="s">
        <v>70</v>
      </c>
      <c r="E9" s="116" t="s">
        <v>71</v>
      </c>
      <c r="F9" s="17">
        <v>225</v>
      </c>
      <c r="G9" s="18">
        <f aca="true" t="shared" si="0" ref="G9:G16">PRODUCT(F9*100/340)</f>
        <v>66.17647058823529</v>
      </c>
      <c r="H9" s="19">
        <v>1</v>
      </c>
      <c r="I9" s="20">
        <v>222</v>
      </c>
      <c r="J9" s="18">
        <f aca="true" t="shared" si="1" ref="J9:J16">PRODUCT(I9*100/340)</f>
        <v>65.29411764705883</v>
      </c>
      <c r="K9" s="21">
        <v>2</v>
      </c>
      <c r="L9" s="22">
        <v>227.5</v>
      </c>
      <c r="M9" s="18">
        <f aca="true" t="shared" si="2" ref="M9:M16">PRODUCT(L9*100/340)</f>
        <v>66.91176470588235</v>
      </c>
      <c r="N9" s="23">
        <v>3</v>
      </c>
      <c r="O9" s="24"/>
      <c r="P9" s="25">
        <f aca="true" t="shared" si="3" ref="P9:P16">SUM(F9+I9+L9-O9)</f>
        <v>674.5</v>
      </c>
      <c r="Q9" s="26">
        <f aca="true" t="shared" si="4" ref="Q9:Q16">PRODUCT(P9/3*100/340)</f>
        <v>66.12745098039217</v>
      </c>
    </row>
    <row r="10" spans="1:17" ht="19.5" customHeight="1">
      <c r="A10" s="27">
        <v>2</v>
      </c>
      <c r="B10" s="117" t="s">
        <v>72</v>
      </c>
      <c r="C10" s="118" t="s">
        <v>54</v>
      </c>
      <c r="D10" s="117" t="s">
        <v>73</v>
      </c>
      <c r="E10" s="30" t="s">
        <v>74</v>
      </c>
      <c r="F10" s="31">
        <v>213</v>
      </c>
      <c r="G10" s="32">
        <f t="shared" si="0"/>
        <v>62.64705882352941</v>
      </c>
      <c r="H10" s="33">
        <v>3</v>
      </c>
      <c r="I10" s="34">
        <v>214.5</v>
      </c>
      <c r="J10" s="32">
        <f t="shared" si="1"/>
        <v>63.088235294117645</v>
      </c>
      <c r="K10" s="35">
        <v>5</v>
      </c>
      <c r="L10" s="36">
        <v>228.5</v>
      </c>
      <c r="M10" s="32">
        <f t="shared" si="2"/>
        <v>67.20588235294117</v>
      </c>
      <c r="N10" s="37">
        <v>2</v>
      </c>
      <c r="O10" s="38"/>
      <c r="P10" s="39">
        <f t="shared" si="3"/>
        <v>656</v>
      </c>
      <c r="Q10" s="40">
        <f t="shared" si="4"/>
        <v>64.31372549019608</v>
      </c>
    </row>
    <row r="11" spans="1:17" ht="19.5" customHeight="1">
      <c r="A11" s="27">
        <v>3</v>
      </c>
      <c r="B11" s="29" t="s">
        <v>75</v>
      </c>
      <c r="C11" s="87" t="s">
        <v>20</v>
      </c>
      <c r="D11" s="29" t="s">
        <v>76</v>
      </c>
      <c r="E11" s="30" t="s">
        <v>77</v>
      </c>
      <c r="F11" s="31">
        <v>209</v>
      </c>
      <c r="G11" s="32">
        <f t="shared" si="0"/>
        <v>61.470588235294116</v>
      </c>
      <c r="H11" s="33">
        <v>5</v>
      </c>
      <c r="I11" s="34">
        <v>218</v>
      </c>
      <c r="J11" s="32">
        <f t="shared" si="1"/>
        <v>64.11764705882354</v>
      </c>
      <c r="K11" s="35">
        <v>3</v>
      </c>
      <c r="L11" s="36">
        <v>228.5</v>
      </c>
      <c r="M11" s="32">
        <f t="shared" si="2"/>
        <v>67.20588235294117</v>
      </c>
      <c r="N11" s="37">
        <v>1</v>
      </c>
      <c r="O11" s="38"/>
      <c r="P11" s="39">
        <f t="shared" si="3"/>
        <v>655.5</v>
      </c>
      <c r="Q11" s="40">
        <f t="shared" si="4"/>
        <v>64.26470588235294</v>
      </c>
    </row>
    <row r="12" spans="1:17" ht="19.5" customHeight="1">
      <c r="A12" s="27">
        <v>4</v>
      </c>
      <c r="B12" s="28" t="s">
        <v>78</v>
      </c>
      <c r="C12" s="87" t="s">
        <v>30</v>
      </c>
      <c r="D12" s="28" t="s">
        <v>79</v>
      </c>
      <c r="E12" s="30" t="s">
        <v>80</v>
      </c>
      <c r="F12" s="31">
        <v>213.5</v>
      </c>
      <c r="G12" s="32">
        <f t="shared" si="0"/>
        <v>62.794117647058826</v>
      </c>
      <c r="H12" s="33">
        <v>2</v>
      </c>
      <c r="I12" s="34">
        <v>218</v>
      </c>
      <c r="J12" s="32">
        <f t="shared" si="1"/>
        <v>64.11764705882354</v>
      </c>
      <c r="K12" s="35">
        <v>3</v>
      </c>
      <c r="L12" s="36">
        <v>223</v>
      </c>
      <c r="M12" s="32">
        <f t="shared" si="2"/>
        <v>65.58823529411765</v>
      </c>
      <c r="N12" s="37">
        <v>4</v>
      </c>
      <c r="O12" s="38"/>
      <c r="P12" s="39">
        <f t="shared" si="3"/>
        <v>654.5</v>
      </c>
      <c r="Q12" s="40">
        <f t="shared" si="4"/>
        <v>64.16666666666666</v>
      </c>
    </row>
    <row r="13" spans="1:17" ht="19.5" customHeight="1">
      <c r="A13" s="27">
        <v>5</v>
      </c>
      <c r="B13" s="92" t="s">
        <v>81</v>
      </c>
      <c r="C13" s="87" t="s">
        <v>20</v>
      </c>
      <c r="D13" s="119" t="s">
        <v>82</v>
      </c>
      <c r="E13" s="120" t="s">
        <v>83</v>
      </c>
      <c r="F13" s="31">
        <v>209</v>
      </c>
      <c r="G13" s="32">
        <f t="shared" si="0"/>
        <v>61.470588235294116</v>
      </c>
      <c r="H13" s="33">
        <v>6</v>
      </c>
      <c r="I13" s="34">
        <v>227</v>
      </c>
      <c r="J13" s="32">
        <f t="shared" si="1"/>
        <v>66.76470588235294</v>
      </c>
      <c r="K13" s="35">
        <v>1</v>
      </c>
      <c r="L13" s="36">
        <v>216.5</v>
      </c>
      <c r="M13" s="32">
        <f t="shared" si="2"/>
        <v>63.6764705882353</v>
      </c>
      <c r="N13" s="37">
        <v>6</v>
      </c>
      <c r="O13" s="38"/>
      <c r="P13" s="39">
        <f t="shared" si="3"/>
        <v>652.5</v>
      </c>
      <c r="Q13" s="40">
        <f t="shared" si="4"/>
        <v>63.970588235294116</v>
      </c>
    </row>
    <row r="14" spans="1:17" ht="19.5" customHeight="1">
      <c r="A14" s="27">
        <v>6</v>
      </c>
      <c r="B14" s="110" t="s">
        <v>60</v>
      </c>
      <c r="C14" s="87" t="s">
        <v>20</v>
      </c>
      <c r="D14" s="28" t="s">
        <v>61</v>
      </c>
      <c r="E14" s="30" t="s">
        <v>41</v>
      </c>
      <c r="F14" s="31">
        <v>209.5</v>
      </c>
      <c r="G14" s="32">
        <f t="shared" si="0"/>
        <v>61.61764705882353</v>
      </c>
      <c r="H14" s="33">
        <v>4</v>
      </c>
      <c r="I14" s="34">
        <v>211</v>
      </c>
      <c r="J14" s="32">
        <f t="shared" si="1"/>
        <v>62.05882352941177</v>
      </c>
      <c r="K14" s="35">
        <v>6</v>
      </c>
      <c r="L14" s="36">
        <v>219.5</v>
      </c>
      <c r="M14" s="32">
        <f t="shared" si="2"/>
        <v>64.55882352941177</v>
      </c>
      <c r="N14" s="37">
        <v>5</v>
      </c>
      <c r="O14" s="38"/>
      <c r="P14" s="39">
        <f t="shared" si="3"/>
        <v>640</v>
      </c>
      <c r="Q14" s="40">
        <f t="shared" si="4"/>
        <v>62.74509803921569</v>
      </c>
    </row>
    <row r="15" spans="1:17" ht="19.5" customHeight="1">
      <c r="A15" s="27">
        <v>7</v>
      </c>
      <c r="B15" s="29" t="s">
        <v>84</v>
      </c>
      <c r="C15" s="87" t="s">
        <v>30</v>
      </c>
      <c r="D15" s="28" t="s">
        <v>85</v>
      </c>
      <c r="E15" s="30" t="s">
        <v>86</v>
      </c>
      <c r="F15" s="31">
        <v>188.5</v>
      </c>
      <c r="G15" s="32">
        <f t="shared" si="0"/>
        <v>55.44117647058823</v>
      </c>
      <c r="H15" s="33">
        <v>7</v>
      </c>
      <c r="I15" s="34">
        <v>201</v>
      </c>
      <c r="J15" s="32">
        <f t="shared" si="1"/>
        <v>59.11764705882353</v>
      </c>
      <c r="K15" s="35">
        <v>7</v>
      </c>
      <c r="L15" s="36">
        <v>206.5</v>
      </c>
      <c r="M15" s="32">
        <f t="shared" si="2"/>
        <v>60.73529411764706</v>
      </c>
      <c r="N15" s="37">
        <v>7</v>
      </c>
      <c r="O15" s="38">
        <v>6</v>
      </c>
      <c r="P15" s="39">
        <f t="shared" si="3"/>
        <v>590</v>
      </c>
      <c r="Q15" s="40">
        <f t="shared" si="4"/>
        <v>57.843137254901954</v>
      </c>
    </row>
    <row r="16" spans="1:17" ht="19.5" customHeight="1">
      <c r="A16" s="41">
        <v>8</v>
      </c>
      <c r="B16" s="42" t="s">
        <v>87</v>
      </c>
      <c r="C16" s="94" t="s">
        <v>30</v>
      </c>
      <c r="D16" s="42" t="s">
        <v>88</v>
      </c>
      <c r="E16" s="44" t="s">
        <v>89</v>
      </c>
      <c r="F16" s="45">
        <v>178.5</v>
      </c>
      <c r="G16" s="46">
        <f t="shared" si="0"/>
        <v>52.5</v>
      </c>
      <c r="H16" s="47">
        <v>8</v>
      </c>
      <c r="I16" s="48">
        <v>196.5</v>
      </c>
      <c r="J16" s="46">
        <f t="shared" si="1"/>
        <v>57.794117647058826</v>
      </c>
      <c r="K16" s="49">
        <v>8</v>
      </c>
      <c r="L16" s="50">
        <v>201</v>
      </c>
      <c r="M16" s="46">
        <f t="shared" si="2"/>
        <v>59.11764705882353</v>
      </c>
      <c r="N16" s="51">
        <v>8</v>
      </c>
      <c r="O16" s="52"/>
      <c r="P16" s="53">
        <f t="shared" si="3"/>
        <v>576</v>
      </c>
      <c r="Q16" s="54">
        <f t="shared" si="4"/>
        <v>56.470588235294116</v>
      </c>
    </row>
    <row r="17" spans="1:18" ht="19.5" customHeight="1">
      <c r="A17" s="12" t="s">
        <v>90</v>
      </c>
      <c r="B17" s="2"/>
      <c r="C17" s="6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9.5" customHeight="1">
      <c r="A18" s="13">
        <v>1</v>
      </c>
      <c r="B18" s="14" t="s">
        <v>91</v>
      </c>
      <c r="C18" s="85" t="s">
        <v>20</v>
      </c>
      <c r="D18" s="15" t="s">
        <v>22</v>
      </c>
      <c r="E18" s="58" t="s">
        <v>23</v>
      </c>
      <c r="F18" s="17">
        <v>224</v>
      </c>
      <c r="G18" s="18">
        <f aca="true" t="shared" si="5" ref="G18:G27">PRODUCT(F18*100/340)</f>
        <v>65.88235294117646</v>
      </c>
      <c r="H18" s="19">
        <v>1</v>
      </c>
      <c r="I18" s="20">
        <v>225</v>
      </c>
      <c r="J18" s="18">
        <f aca="true" t="shared" si="6" ref="J18:J27">PRODUCT(I18*100/340)</f>
        <v>66.17647058823529</v>
      </c>
      <c r="K18" s="21">
        <v>2</v>
      </c>
      <c r="L18" s="22">
        <v>229</v>
      </c>
      <c r="M18" s="18">
        <f aca="true" t="shared" si="7" ref="M18:M27">PRODUCT(L18*100/340)</f>
        <v>67.3529411764706</v>
      </c>
      <c r="N18" s="23">
        <v>3</v>
      </c>
      <c r="O18" s="24">
        <v>6</v>
      </c>
      <c r="P18" s="25">
        <f aca="true" t="shared" si="8" ref="P18:P27">SUM(F18+I18+L18-O18)</f>
        <v>672</v>
      </c>
      <c r="Q18" s="26">
        <f aca="true" t="shared" si="9" ref="Q18:Q27">PRODUCT(P18/3*100/340)</f>
        <v>65.88235294117646</v>
      </c>
    </row>
    <row r="19" spans="1:17" ht="19.5" customHeight="1">
      <c r="A19" s="27">
        <v>2</v>
      </c>
      <c r="B19" s="117" t="s">
        <v>92</v>
      </c>
      <c r="C19" s="118" t="s">
        <v>54</v>
      </c>
      <c r="D19" s="117" t="s">
        <v>93</v>
      </c>
      <c r="E19" s="121" t="s">
        <v>92</v>
      </c>
      <c r="F19" s="31">
        <v>218.5</v>
      </c>
      <c r="G19" s="32">
        <f t="shared" si="5"/>
        <v>64.26470588235294</v>
      </c>
      <c r="H19" s="33">
        <v>4</v>
      </c>
      <c r="I19" s="34">
        <v>221</v>
      </c>
      <c r="J19" s="32">
        <f t="shared" si="6"/>
        <v>65</v>
      </c>
      <c r="K19" s="35">
        <v>4</v>
      </c>
      <c r="L19" s="36">
        <v>232.5</v>
      </c>
      <c r="M19" s="32">
        <f t="shared" si="7"/>
        <v>68.38235294117646</v>
      </c>
      <c r="N19" s="37">
        <v>1</v>
      </c>
      <c r="O19" s="38"/>
      <c r="P19" s="39">
        <f t="shared" si="8"/>
        <v>672</v>
      </c>
      <c r="Q19" s="40">
        <f t="shared" si="9"/>
        <v>65.88235294117646</v>
      </c>
    </row>
    <row r="20" spans="1:17" ht="19.5" customHeight="1">
      <c r="A20" s="27">
        <v>3</v>
      </c>
      <c r="B20" s="92" t="s">
        <v>94</v>
      </c>
      <c r="C20" s="87" t="s">
        <v>20</v>
      </c>
      <c r="D20" s="119" t="s">
        <v>82</v>
      </c>
      <c r="E20" s="120" t="s">
        <v>83</v>
      </c>
      <c r="F20" s="31">
        <v>223.5</v>
      </c>
      <c r="G20" s="32">
        <f t="shared" si="5"/>
        <v>65.73529411764706</v>
      </c>
      <c r="H20" s="33">
        <v>2</v>
      </c>
      <c r="I20" s="34">
        <v>226.5</v>
      </c>
      <c r="J20" s="32">
        <f t="shared" si="6"/>
        <v>66.61764705882354</v>
      </c>
      <c r="K20" s="35">
        <v>1</v>
      </c>
      <c r="L20" s="36">
        <v>217</v>
      </c>
      <c r="M20" s="32">
        <f t="shared" si="7"/>
        <v>63.8235294117647</v>
      </c>
      <c r="N20" s="37">
        <v>5</v>
      </c>
      <c r="O20" s="38"/>
      <c r="P20" s="39">
        <f t="shared" si="8"/>
        <v>667</v>
      </c>
      <c r="Q20" s="40">
        <f t="shared" si="9"/>
        <v>65.39215686274511</v>
      </c>
    </row>
    <row r="21" spans="1:17" ht="19.5" customHeight="1">
      <c r="A21" s="27">
        <v>4</v>
      </c>
      <c r="B21" s="122" t="s">
        <v>95</v>
      </c>
      <c r="C21" s="87" t="s">
        <v>20</v>
      </c>
      <c r="D21" s="123" t="s">
        <v>96</v>
      </c>
      <c r="E21" s="121" t="s">
        <v>97</v>
      </c>
      <c r="F21" s="31">
        <v>220.5</v>
      </c>
      <c r="G21" s="32">
        <f t="shared" si="5"/>
        <v>64.8529411764706</v>
      </c>
      <c r="H21" s="33">
        <v>3</v>
      </c>
      <c r="I21" s="34">
        <v>220</v>
      </c>
      <c r="J21" s="32">
        <f t="shared" si="6"/>
        <v>64.70588235294117</v>
      </c>
      <c r="K21" s="35">
        <v>6</v>
      </c>
      <c r="L21" s="36">
        <v>219.5</v>
      </c>
      <c r="M21" s="32">
        <f t="shared" si="7"/>
        <v>64.55882352941177</v>
      </c>
      <c r="N21" s="37">
        <v>4</v>
      </c>
      <c r="O21" s="38"/>
      <c r="P21" s="39">
        <f t="shared" si="8"/>
        <v>660</v>
      </c>
      <c r="Q21" s="40">
        <f t="shared" si="9"/>
        <v>64.70588235294117</v>
      </c>
    </row>
    <row r="22" spans="1:17" ht="19.5" customHeight="1">
      <c r="A22" s="27">
        <v>5</v>
      </c>
      <c r="B22" s="117" t="s">
        <v>98</v>
      </c>
      <c r="C22" s="118" t="s">
        <v>54</v>
      </c>
      <c r="D22" s="117" t="s">
        <v>99</v>
      </c>
      <c r="E22" s="30" t="s">
        <v>100</v>
      </c>
      <c r="F22" s="31">
        <v>218</v>
      </c>
      <c r="G22" s="32">
        <f t="shared" si="5"/>
        <v>64.11764705882354</v>
      </c>
      <c r="H22" s="33">
        <v>5</v>
      </c>
      <c r="I22" s="34">
        <v>216.5</v>
      </c>
      <c r="J22" s="32">
        <f t="shared" si="6"/>
        <v>63.6764705882353</v>
      </c>
      <c r="K22" s="35">
        <v>8</v>
      </c>
      <c r="L22" s="36">
        <v>229.5</v>
      </c>
      <c r="M22" s="32">
        <f t="shared" si="7"/>
        <v>67.5</v>
      </c>
      <c r="N22" s="37">
        <v>2</v>
      </c>
      <c r="O22" s="38">
        <v>6</v>
      </c>
      <c r="P22" s="39">
        <f t="shared" si="8"/>
        <v>658</v>
      </c>
      <c r="Q22" s="40">
        <f t="shared" si="9"/>
        <v>64.50980392156863</v>
      </c>
    </row>
    <row r="23" spans="1:17" ht="19.5" customHeight="1">
      <c r="A23" s="27">
        <v>6</v>
      </c>
      <c r="B23" s="29" t="s">
        <v>101</v>
      </c>
      <c r="C23" s="87" t="s">
        <v>20</v>
      </c>
      <c r="D23" s="29" t="s">
        <v>102</v>
      </c>
      <c r="E23" s="30" t="s">
        <v>103</v>
      </c>
      <c r="F23" s="31">
        <v>207.5</v>
      </c>
      <c r="G23" s="32">
        <f t="shared" si="5"/>
        <v>61.029411764705884</v>
      </c>
      <c r="H23" s="33">
        <v>6</v>
      </c>
      <c r="I23" s="34">
        <v>222</v>
      </c>
      <c r="J23" s="32">
        <f t="shared" si="6"/>
        <v>65.29411764705883</v>
      </c>
      <c r="K23" s="35">
        <v>3</v>
      </c>
      <c r="L23" s="36">
        <v>211</v>
      </c>
      <c r="M23" s="32">
        <f t="shared" si="7"/>
        <v>62.05882352941177</v>
      </c>
      <c r="N23" s="37">
        <v>7</v>
      </c>
      <c r="O23" s="38"/>
      <c r="P23" s="39">
        <f t="shared" si="8"/>
        <v>640.5</v>
      </c>
      <c r="Q23" s="40">
        <f t="shared" si="9"/>
        <v>62.794117647058826</v>
      </c>
    </row>
    <row r="24" spans="1:17" ht="19.5" customHeight="1">
      <c r="A24" s="27">
        <v>7</v>
      </c>
      <c r="B24" s="89" t="s">
        <v>104</v>
      </c>
      <c r="C24" s="87" t="s">
        <v>20</v>
      </c>
      <c r="D24" s="89" t="s">
        <v>105</v>
      </c>
      <c r="E24" s="30" t="s">
        <v>106</v>
      </c>
      <c r="F24" s="31">
        <v>203</v>
      </c>
      <c r="G24" s="32">
        <f t="shared" si="5"/>
        <v>59.705882352941174</v>
      </c>
      <c r="H24" s="33">
        <v>9</v>
      </c>
      <c r="I24" s="34">
        <v>220</v>
      </c>
      <c r="J24" s="32">
        <f t="shared" si="6"/>
        <v>64.70588235294117</v>
      </c>
      <c r="K24" s="35">
        <v>6</v>
      </c>
      <c r="L24" s="36">
        <v>209</v>
      </c>
      <c r="M24" s="32">
        <f t="shared" si="7"/>
        <v>61.470588235294116</v>
      </c>
      <c r="N24" s="37">
        <v>8</v>
      </c>
      <c r="O24" s="38"/>
      <c r="P24" s="39">
        <f t="shared" si="8"/>
        <v>632</v>
      </c>
      <c r="Q24" s="40">
        <f t="shared" si="9"/>
        <v>61.96078431372548</v>
      </c>
    </row>
    <row r="25" spans="1:17" ht="19.5" customHeight="1">
      <c r="A25" s="27">
        <v>8</v>
      </c>
      <c r="B25" s="29" t="s">
        <v>107</v>
      </c>
      <c r="C25" s="87" t="s">
        <v>20</v>
      </c>
      <c r="D25" s="29" t="s">
        <v>108</v>
      </c>
      <c r="E25" s="30" t="s">
        <v>109</v>
      </c>
      <c r="F25" s="31">
        <v>207.5</v>
      </c>
      <c r="G25" s="32">
        <f t="shared" si="5"/>
        <v>61.029411764705884</v>
      </c>
      <c r="H25" s="33">
        <v>6</v>
      </c>
      <c r="I25" s="34">
        <v>207.5</v>
      </c>
      <c r="J25" s="32">
        <f t="shared" si="6"/>
        <v>61.029411764705884</v>
      </c>
      <c r="K25" s="35">
        <v>10</v>
      </c>
      <c r="L25" s="36">
        <v>214</v>
      </c>
      <c r="M25" s="32">
        <f t="shared" si="7"/>
        <v>62.94117647058823</v>
      </c>
      <c r="N25" s="37">
        <v>6</v>
      </c>
      <c r="O25" s="38"/>
      <c r="P25" s="39">
        <f t="shared" si="8"/>
        <v>629</v>
      </c>
      <c r="Q25" s="40">
        <f t="shared" si="9"/>
        <v>61.66666666666666</v>
      </c>
    </row>
    <row r="26" spans="1:17" ht="19.5" customHeight="1">
      <c r="A26" s="27">
        <v>9</v>
      </c>
      <c r="B26" s="110" t="s">
        <v>110</v>
      </c>
      <c r="C26" s="87" t="s">
        <v>20</v>
      </c>
      <c r="D26" s="28" t="s">
        <v>111</v>
      </c>
      <c r="E26" s="30" t="s">
        <v>112</v>
      </c>
      <c r="F26" s="31">
        <v>198.5</v>
      </c>
      <c r="G26" s="32">
        <f t="shared" si="5"/>
        <v>58.38235294117647</v>
      </c>
      <c r="H26" s="33">
        <v>10</v>
      </c>
      <c r="I26" s="34">
        <v>220.5</v>
      </c>
      <c r="J26" s="32">
        <f t="shared" si="6"/>
        <v>64.8529411764706</v>
      </c>
      <c r="K26" s="35">
        <v>5</v>
      </c>
      <c r="L26" s="36">
        <v>202.5</v>
      </c>
      <c r="M26" s="32">
        <f t="shared" si="7"/>
        <v>59.55882352941177</v>
      </c>
      <c r="N26" s="37">
        <v>10</v>
      </c>
      <c r="O26" s="38"/>
      <c r="P26" s="39">
        <f t="shared" si="8"/>
        <v>621.5</v>
      </c>
      <c r="Q26" s="40">
        <f t="shared" si="9"/>
        <v>60.9313725490196</v>
      </c>
    </row>
    <row r="27" spans="1:17" ht="19.5" customHeight="1">
      <c r="A27" s="41">
        <v>10</v>
      </c>
      <c r="B27" s="43" t="s">
        <v>62</v>
      </c>
      <c r="C27" s="94" t="s">
        <v>30</v>
      </c>
      <c r="D27" s="43" t="s">
        <v>63</v>
      </c>
      <c r="E27" s="44" t="s">
        <v>64</v>
      </c>
      <c r="F27" s="45">
        <v>205</v>
      </c>
      <c r="G27" s="46">
        <f t="shared" si="5"/>
        <v>60.294117647058826</v>
      </c>
      <c r="H27" s="47">
        <v>8</v>
      </c>
      <c r="I27" s="48">
        <v>208</v>
      </c>
      <c r="J27" s="46">
        <f t="shared" si="6"/>
        <v>61.1764705882353</v>
      </c>
      <c r="K27" s="49">
        <v>9</v>
      </c>
      <c r="L27" s="50">
        <v>207.5</v>
      </c>
      <c r="M27" s="46">
        <f t="shared" si="7"/>
        <v>61.029411764705884</v>
      </c>
      <c r="N27" s="51">
        <v>9</v>
      </c>
      <c r="O27" s="124"/>
      <c r="P27" s="53">
        <f t="shared" si="8"/>
        <v>620.5</v>
      </c>
      <c r="Q27" s="54">
        <f t="shared" si="9"/>
        <v>60.83333333333334</v>
      </c>
    </row>
    <row r="28" ht="19.5" customHeight="1"/>
    <row r="29" ht="19.5" customHeight="1">
      <c r="A29" s="55" t="s">
        <v>24</v>
      </c>
    </row>
    <row r="33" spans="1:17" ht="15">
      <c r="A33" s="2"/>
      <c r="B33" s="2"/>
      <c r="C33" s="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</row>
    <row r="34" spans="1:17" ht="15.75">
      <c r="A34" s="56"/>
      <c r="B34" s="57"/>
      <c r="C34" s="6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</row>
    <row r="35" spans="1:18" ht="15.75">
      <c r="A35" s="57"/>
      <c r="B35" s="56"/>
      <c r="C35" s="125"/>
      <c r="D35" s="57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7:18" ht="15"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7:10" ht="15">
      <c r="G37" s="2"/>
      <c r="H37" s="2"/>
      <c r="I37" s="2"/>
      <c r="J37" s="2"/>
    </row>
    <row r="38" spans="7:10" ht="15">
      <c r="G38" s="2"/>
      <c r="H38" s="2"/>
      <c r="I38" s="2"/>
      <c r="J38" s="2"/>
    </row>
    <row r="39" spans="7:10" ht="15">
      <c r="G39" s="2"/>
      <c r="H39" s="2"/>
      <c r="I39" s="2"/>
      <c r="J39" s="2"/>
    </row>
    <row r="40" spans="7:10" ht="15">
      <c r="G40" s="2"/>
      <c r="H40" s="2"/>
      <c r="I40" s="2"/>
      <c r="J40" s="2"/>
    </row>
    <row r="41" spans="7:10" ht="15">
      <c r="G41" s="2"/>
      <c r="H41" s="2"/>
      <c r="I41" s="2"/>
      <c r="J41" s="2"/>
    </row>
    <row r="42" spans="7:10" ht="15">
      <c r="G42" s="2"/>
      <c r="H42" s="2"/>
      <c r="I42" s="2"/>
      <c r="J42" s="2"/>
    </row>
    <row r="43" spans="7:10" ht="15">
      <c r="G43" s="2"/>
      <c r="H43" s="2"/>
      <c r="I43" s="2"/>
      <c r="J43" s="2"/>
    </row>
    <row r="44" spans="2:10" ht="15.75">
      <c r="B44" s="126"/>
      <c r="C44" s="127"/>
      <c r="D44" s="126"/>
      <c r="E44" s="126"/>
      <c r="G44" s="2"/>
      <c r="H44" s="2"/>
      <c r="I44" s="2"/>
      <c r="J44" s="2"/>
    </row>
    <row r="45" spans="2:10" ht="15.75">
      <c r="B45" s="55"/>
      <c r="C45" s="128"/>
      <c r="D45" s="55"/>
      <c r="E45" s="55"/>
      <c r="G45" s="2"/>
      <c r="H45" s="2"/>
      <c r="I45" s="2"/>
      <c r="J45" s="2"/>
    </row>
    <row r="46" spans="7:10" ht="15">
      <c r="G46" s="2"/>
      <c r="H46" s="2"/>
      <c r="I46" s="2"/>
      <c r="J46" s="2"/>
    </row>
    <row r="47" spans="7:10" ht="15">
      <c r="G47" s="2"/>
      <c r="H47" s="2"/>
      <c r="I47" s="2"/>
      <c r="J47" s="2"/>
    </row>
    <row r="48" spans="7:10" ht="15">
      <c r="G48" s="2"/>
      <c r="H48" s="2"/>
      <c r="I48" s="2"/>
      <c r="J48" s="2"/>
    </row>
    <row r="49" spans="7:10" ht="15">
      <c r="G49" s="2"/>
      <c r="H49" s="2"/>
      <c r="I49" s="2"/>
      <c r="J49" s="2"/>
    </row>
    <row r="50" spans="7:10" ht="15">
      <c r="G50" s="2"/>
      <c r="H50" s="2"/>
      <c r="I50" s="2"/>
      <c r="J50" s="2"/>
    </row>
    <row r="51" spans="7:10" ht="15">
      <c r="G51" s="2"/>
      <c r="H51" s="2"/>
      <c r="I51" s="2"/>
      <c r="J51" s="2"/>
    </row>
    <row r="52" spans="7:10" ht="15">
      <c r="G52" s="2"/>
      <c r="H52" s="2"/>
      <c r="I52" s="2"/>
      <c r="J52" s="2"/>
    </row>
    <row r="53" spans="7:10" ht="15">
      <c r="G53" s="2"/>
      <c r="H53" s="2"/>
      <c r="I53" s="2"/>
      <c r="J53" s="2"/>
    </row>
    <row r="54" spans="7:10" ht="15">
      <c r="G54" s="2"/>
      <c r="H54" s="2"/>
      <c r="I54" s="2"/>
      <c r="J54" s="2"/>
    </row>
    <row r="55" spans="7:10" ht="15">
      <c r="G55" s="2"/>
      <c r="H55" s="2"/>
      <c r="I55" s="2"/>
      <c r="J55" s="2"/>
    </row>
    <row r="56" spans="7:10" ht="15">
      <c r="G56" s="2"/>
      <c r="H56" s="2"/>
      <c r="I56" s="2"/>
      <c r="J56" s="2"/>
    </row>
    <row r="57" spans="7:10" ht="15">
      <c r="G57" s="2"/>
      <c r="H57" s="2"/>
      <c r="I57" s="2"/>
      <c r="J57" s="2"/>
    </row>
    <row r="58" spans="7:10" ht="15">
      <c r="G58" s="2"/>
      <c r="H58" s="2"/>
      <c r="I58" s="2"/>
      <c r="J58" s="2"/>
    </row>
  </sheetData>
  <sheetProtection selectLockedCells="1" selectUnlockedCells="1"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79166666666667" header="0.5118055555555555" footer="0.5118055555555555"/>
  <pageSetup horizontalDpi="300" verticalDpi="300" orientation="landscape" paperSize="9" scale="9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9"/>
  <sheetViews>
    <sheetView zoomScale="80" zoomScaleNormal="80" zoomScalePageLayoutView="0" workbookViewId="0" topLeftCell="A7">
      <selection activeCell="A1" sqref="A1:N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114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</row>
    <row r="2" spans="1:18" ht="18.75">
      <c r="A2" s="3"/>
      <c r="B2" s="4"/>
      <c r="C2" s="5"/>
      <c r="D2" s="229" t="s">
        <v>2</v>
      </c>
      <c r="E2" s="229"/>
      <c r="F2" s="229"/>
      <c r="G2" s="229"/>
      <c r="H2" s="229"/>
      <c r="I2" s="6"/>
      <c r="J2" s="6"/>
      <c r="K2" s="4"/>
      <c r="L2" s="4"/>
      <c r="M2" s="4"/>
      <c r="N2" s="4"/>
      <c r="O2" s="4"/>
      <c r="P2" s="2"/>
      <c r="Q2" s="2"/>
      <c r="R2" s="7"/>
    </row>
    <row r="3" spans="1:18" ht="18.75">
      <c r="A3" s="4"/>
      <c r="B3" s="4"/>
      <c r="C3" s="7"/>
      <c r="D3" s="4"/>
      <c r="E3" s="4"/>
      <c r="F3" s="4"/>
      <c r="G3" s="4"/>
      <c r="H3" s="7" t="s">
        <v>3</v>
      </c>
      <c r="I3" s="8" t="s">
        <v>4</v>
      </c>
      <c r="J3" s="7" t="s">
        <v>113</v>
      </c>
      <c r="M3" s="4"/>
      <c r="N3" s="4"/>
      <c r="O3" s="4"/>
      <c r="P3" s="2"/>
      <c r="Q3" s="2"/>
      <c r="R3" s="7"/>
    </row>
    <row r="4" spans="1:18" ht="18.75">
      <c r="A4" s="4"/>
      <c r="B4" s="4"/>
      <c r="C4" s="7" t="s">
        <v>6</v>
      </c>
      <c r="D4" s="4"/>
      <c r="E4" s="4"/>
      <c r="F4" s="4"/>
      <c r="G4" s="4"/>
      <c r="H4" s="7" t="s">
        <v>3</v>
      </c>
      <c r="I4" s="8" t="s">
        <v>7</v>
      </c>
      <c r="J4" s="7" t="s">
        <v>114</v>
      </c>
      <c r="M4" s="4"/>
      <c r="N4" s="4"/>
      <c r="O4" s="4"/>
      <c r="P4" s="2"/>
      <c r="Q4" s="2"/>
      <c r="R4" s="7"/>
    </row>
    <row r="5" spans="1:18" ht="18.75">
      <c r="A5" s="4"/>
      <c r="B5" s="4"/>
      <c r="C5" s="4"/>
      <c r="D5" s="4"/>
      <c r="E5" s="4"/>
      <c r="F5" s="4"/>
      <c r="G5" s="4"/>
      <c r="H5" s="7" t="s">
        <v>3</v>
      </c>
      <c r="I5" s="8" t="s">
        <v>27</v>
      </c>
      <c r="J5" s="7" t="s">
        <v>67</v>
      </c>
      <c r="M5" s="4"/>
      <c r="N5" s="4"/>
      <c r="O5" s="4"/>
      <c r="P5" s="2"/>
      <c r="Q5" s="2"/>
      <c r="R5" s="7"/>
    </row>
    <row r="6" spans="1:17" ht="16.5" customHeight="1">
      <c r="A6" s="230" t="s">
        <v>10</v>
      </c>
      <c r="B6" s="231" t="s">
        <v>11</v>
      </c>
      <c r="C6" s="231" t="s">
        <v>12</v>
      </c>
      <c r="D6" s="232" t="s">
        <v>13</v>
      </c>
      <c r="E6" s="233" t="s">
        <v>14</v>
      </c>
      <c r="F6" s="234" t="s">
        <v>15</v>
      </c>
      <c r="G6" s="234"/>
      <c r="H6" s="234"/>
      <c r="I6" s="234"/>
      <c r="J6" s="234"/>
      <c r="K6" s="234"/>
      <c r="L6" s="234"/>
      <c r="M6" s="234"/>
      <c r="N6" s="234"/>
      <c r="O6" s="235" t="s">
        <v>16</v>
      </c>
      <c r="P6" s="233" t="s">
        <v>17</v>
      </c>
      <c r="Q6" s="236" t="s">
        <v>18</v>
      </c>
    </row>
    <row r="7" spans="1:17" ht="19.5" customHeight="1">
      <c r="A7" s="230"/>
      <c r="B7" s="231"/>
      <c r="C7" s="231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27</v>
      </c>
      <c r="M7" s="10" t="s">
        <v>18</v>
      </c>
      <c r="N7" s="11" t="s">
        <v>19</v>
      </c>
      <c r="O7" s="235"/>
      <c r="P7" s="233"/>
      <c r="Q7" s="236"/>
    </row>
    <row r="8" spans="1:17" ht="19.5" customHeight="1">
      <c r="A8" s="12" t="s">
        <v>115</v>
      </c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19.5" customHeight="1">
      <c r="A9" s="13">
        <v>1</v>
      </c>
      <c r="B9" s="101" t="s">
        <v>75</v>
      </c>
      <c r="C9" s="85" t="s">
        <v>20</v>
      </c>
      <c r="D9" s="101" t="s">
        <v>76</v>
      </c>
      <c r="E9" s="16" t="s">
        <v>77</v>
      </c>
      <c r="F9" s="17">
        <v>260.5</v>
      </c>
      <c r="G9" s="18">
        <f aca="true" t="shared" si="0" ref="G9:G16">PRODUCT(F9*100/400)</f>
        <v>65.125</v>
      </c>
      <c r="H9" s="21">
        <v>2</v>
      </c>
      <c r="I9" s="17">
        <v>281</v>
      </c>
      <c r="J9" s="18">
        <f aca="true" t="shared" si="1" ref="J9:J16">PRODUCT(I9*100/400)</f>
        <v>70.25</v>
      </c>
      <c r="K9" s="19">
        <v>1</v>
      </c>
      <c r="L9" s="59">
        <v>270</v>
      </c>
      <c r="M9" s="18">
        <f aca="true" t="shared" si="2" ref="M9:M16">PRODUCT(L9*100/400)</f>
        <v>67.5</v>
      </c>
      <c r="N9" s="23">
        <v>2</v>
      </c>
      <c r="O9" s="24"/>
      <c r="P9" s="25">
        <f aca="true" t="shared" si="3" ref="P9:P16">SUM(F9+I9+L9-O9)</f>
        <v>811.5</v>
      </c>
      <c r="Q9" s="26">
        <f aca="true" t="shared" si="4" ref="Q9:Q16">PRODUCT(P9/3*100/400)</f>
        <v>67.625</v>
      </c>
    </row>
    <row r="10" spans="1:17" ht="19.5" customHeight="1">
      <c r="A10" s="27">
        <v>2</v>
      </c>
      <c r="B10" s="110" t="s">
        <v>60</v>
      </c>
      <c r="C10" s="87" t="s">
        <v>20</v>
      </c>
      <c r="D10" s="28" t="s">
        <v>61</v>
      </c>
      <c r="E10" s="30" t="s">
        <v>41</v>
      </c>
      <c r="F10" s="31">
        <v>259</v>
      </c>
      <c r="G10" s="32">
        <f t="shared" si="0"/>
        <v>64.75</v>
      </c>
      <c r="H10" s="35">
        <v>3</v>
      </c>
      <c r="I10" s="31">
        <v>280</v>
      </c>
      <c r="J10" s="32">
        <f t="shared" si="1"/>
        <v>70</v>
      </c>
      <c r="K10" s="33">
        <v>2</v>
      </c>
      <c r="L10" s="60">
        <v>268.5</v>
      </c>
      <c r="M10" s="32">
        <f t="shared" si="2"/>
        <v>67.125</v>
      </c>
      <c r="N10" s="37">
        <v>3</v>
      </c>
      <c r="O10" s="38"/>
      <c r="P10" s="39">
        <f t="shared" si="3"/>
        <v>807.5</v>
      </c>
      <c r="Q10" s="40">
        <f t="shared" si="4"/>
        <v>67.29166666666667</v>
      </c>
    </row>
    <row r="11" spans="1:17" ht="19.5" customHeight="1">
      <c r="A11" s="27">
        <v>3</v>
      </c>
      <c r="B11" s="92" t="s">
        <v>69</v>
      </c>
      <c r="C11" s="87" t="s">
        <v>20</v>
      </c>
      <c r="D11" s="119" t="s">
        <v>70</v>
      </c>
      <c r="E11" s="120" t="s">
        <v>71</v>
      </c>
      <c r="F11" s="31">
        <v>277</v>
      </c>
      <c r="G11" s="32">
        <f t="shared" si="0"/>
        <v>69.25</v>
      </c>
      <c r="H11" s="35">
        <v>1</v>
      </c>
      <c r="I11" s="31">
        <v>272.5</v>
      </c>
      <c r="J11" s="32">
        <f t="shared" si="1"/>
        <v>68.125</v>
      </c>
      <c r="K11" s="33">
        <v>6</v>
      </c>
      <c r="L11" s="60">
        <v>255</v>
      </c>
      <c r="M11" s="32">
        <f t="shared" si="2"/>
        <v>63.75</v>
      </c>
      <c r="N11" s="37">
        <v>5</v>
      </c>
      <c r="O11" s="38"/>
      <c r="P11" s="39">
        <f t="shared" si="3"/>
        <v>804.5</v>
      </c>
      <c r="Q11" s="40">
        <f t="shared" si="4"/>
        <v>67.04166666666667</v>
      </c>
    </row>
    <row r="12" spans="1:17" ht="19.5" customHeight="1">
      <c r="A12" s="27">
        <v>4</v>
      </c>
      <c r="B12" s="117" t="s">
        <v>72</v>
      </c>
      <c r="C12" s="118" t="s">
        <v>54</v>
      </c>
      <c r="D12" s="117" t="s">
        <v>73</v>
      </c>
      <c r="E12" s="30" t="s">
        <v>74</v>
      </c>
      <c r="F12" s="31">
        <v>246.5</v>
      </c>
      <c r="G12" s="32">
        <f t="shared" si="0"/>
        <v>61.625</v>
      </c>
      <c r="H12" s="35">
        <v>7</v>
      </c>
      <c r="I12" s="31">
        <v>275.5</v>
      </c>
      <c r="J12" s="32">
        <f t="shared" si="1"/>
        <v>68.875</v>
      </c>
      <c r="K12" s="33">
        <v>4</v>
      </c>
      <c r="L12" s="60">
        <v>273.5</v>
      </c>
      <c r="M12" s="32">
        <f t="shared" si="2"/>
        <v>68.375</v>
      </c>
      <c r="N12" s="37">
        <v>1</v>
      </c>
      <c r="O12" s="38"/>
      <c r="P12" s="39">
        <f t="shared" si="3"/>
        <v>795.5</v>
      </c>
      <c r="Q12" s="40">
        <f t="shared" si="4"/>
        <v>66.29166666666667</v>
      </c>
    </row>
    <row r="13" spans="1:17" ht="19.5" customHeight="1">
      <c r="A13" s="27">
        <v>5</v>
      </c>
      <c r="B13" s="92" t="s">
        <v>81</v>
      </c>
      <c r="C13" s="87" t="s">
        <v>20</v>
      </c>
      <c r="D13" s="119" t="s">
        <v>82</v>
      </c>
      <c r="E13" s="120" t="s">
        <v>83</v>
      </c>
      <c r="F13" s="31">
        <v>258</v>
      </c>
      <c r="G13" s="32">
        <f t="shared" si="0"/>
        <v>64.5</v>
      </c>
      <c r="H13" s="35">
        <v>4</v>
      </c>
      <c r="I13" s="31">
        <v>273.5</v>
      </c>
      <c r="J13" s="32">
        <f t="shared" si="1"/>
        <v>68.375</v>
      </c>
      <c r="K13" s="33">
        <v>5</v>
      </c>
      <c r="L13" s="60">
        <v>263</v>
      </c>
      <c r="M13" s="32">
        <f t="shared" si="2"/>
        <v>65.75</v>
      </c>
      <c r="N13" s="37">
        <v>4</v>
      </c>
      <c r="O13" s="38"/>
      <c r="P13" s="39">
        <f t="shared" si="3"/>
        <v>794.5</v>
      </c>
      <c r="Q13" s="40">
        <f t="shared" si="4"/>
        <v>66.20833333333333</v>
      </c>
    </row>
    <row r="14" spans="1:17" ht="19.5" customHeight="1">
      <c r="A14" s="27">
        <v>6</v>
      </c>
      <c r="B14" s="28" t="s">
        <v>78</v>
      </c>
      <c r="C14" s="87" t="s">
        <v>30</v>
      </c>
      <c r="D14" s="28" t="s">
        <v>79</v>
      </c>
      <c r="E14" s="30" t="s">
        <v>80</v>
      </c>
      <c r="F14" s="31">
        <v>256</v>
      </c>
      <c r="G14" s="32">
        <f t="shared" si="0"/>
        <v>64</v>
      </c>
      <c r="H14" s="35">
        <v>5</v>
      </c>
      <c r="I14" s="31">
        <v>278</v>
      </c>
      <c r="J14" s="32">
        <f t="shared" si="1"/>
        <v>69.5</v>
      </c>
      <c r="K14" s="33">
        <v>3</v>
      </c>
      <c r="L14" s="60">
        <v>252</v>
      </c>
      <c r="M14" s="32">
        <f t="shared" si="2"/>
        <v>63</v>
      </c>
      <c r="N14" s="37">
        <v>7</v>
      </c>
      <c r="O14" s="38"/>
      <c r="P14" s="39">
        <f t="shared" si="3"/>
        <v>786</v>
      </c>
      <c r="Q14" s="40">
        <f t="shared" si="4"/>
        <v>65.5</v>
      </c>
    </row>
    <row r="15" spans="1:17" ht="19.5" customHeight="1">
      <c r="A15" s="27">
        <v>7</v>
      </c>
      <c r="B15" s="29" t="s">
        <v>84</v>
      </c>
      <c r="C15" s="87" t="s">
        <v>30</v>
      </c>
      <c r="D15" s="28" t="s">
        <v>85</v>
      </c>
      <c r="E15" s="30" t="s">
        <v>86</v>
      </c>
      <c r="F15" s="31">
        <v>251.5</v>
      </c>
      <c r="G15" s="32">
        <f t="shared" si="0"/>
        <v>62.875</v>
      </c>
      <c r="H15" s="35">
        <v>6</v>
      </c>
      <c r="I15" s="31">
        <v>269.5</v>
      </c>
      <c r="J15" s="32">
        <f t="shared" si="1"/>
        <v>67.375</v>
      </c>
      <c r="K15" s="33">
        <v>7</v>
      </c>
      <c r="L15" s="60">
        <v>252.5</v>
      </c>
      <c r="M15" s="32">
        <f t="shared" si="2"/>
        <v>63.125</v>
      </c>
      <c r="N15" s="37">
        <v>6</v>
      </c>
      <c r="O15" s="38"/>
      <c r="P15" s="39">
        <f t="shared" si="3"/>
        <v>773.5</v>
      </c>
      <c r="Q15" s="40">
        <f t="shared" si="4"/>
        <v>64.45833333333333</v>
      </c>
    </row>
    <row r="16" spans="1:17" ht="19.5" customHeight="1">
      <c r="A16" s="41">
        <v>8</v>
      </c>
      <c r="B16" s="42" t="s">
        <v>87</v>
      </c>
      <c r="C16" s="94" t="s">
        <v>30</v>
      </c>
      <c r="D16" s="42" t="s">
        <v>88</v>
      </c>
      <c r="E16" s="44" t="s">
        <v>89</v>
      </c>
      <c r="F16" s="45">
        <v>238</v>
      </c>
      <c r="G16" s="46">
        <f t="shared" si="0"/>
        <v>59.5</v>
      </c>
      <c r="H16" s="49">
        <v>8</v>
      </c>
      <c r="I16" s="45">
        <v>263.5</v>
      </c>
      <c r="J16" s="46">
        <f t="shared" si="1"/>
        <v>65.875</v>
      </c>
      <c r="K16" s="47">
        <v>8</v>
      </c>
      <c r="L16" s="62">
        <v>247</v>
      </c>
      <c r="M16" s="46">
        <f t="shared" si="2"/>
        <v>61.75</v>
      </c>
      <c r="N16" s="51">
        <v>8</v>
      </c>
      <c r="O16" s="52"/>
      <c r="P16" s="53">
        <f t="shared" si="3"/>
        <v>748.5</v>
      </c>
      <c r="Q16" s="54">
        <f t="shared" si="4"/>
        <v>62.375</v>
      </c>
    </row>
    <row r="17" spans="1:18" ht="19.5" customHeight="1">
      <c r="A17" s="12" t="s">
        <v>116</v>
      </c>
      <c r="B17" s="2"/>
      <c r="C17" s="6"/>
      <c r="D17" s="6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7" ht="19.5" customHeight="1">
      <c r="A18" s="13">
        <v>1</v>
      </c>
      <c r="B18" s="129" t="s">
        <v>92</v>
      </c>
      <c r="C18" s="130" t="s">
        <v>54</v>
      </c>
      <c r="D18" s="129" t="s">
        <v>93</v>
      </c>
      <c r="E18" s="58" t="s">
        <v>92</v>
      </c>
      <c r="F18" s="17">
        <v>273</v>
      </c>
      <c r="G18" s="18">
        <f aca="true" t="shared" si="5" ref="G18:G26">PRODUCT(F18*100/400)</f>
        <v>68.25</v>
      </c>
      <c r="H18" s="19">
        <v>4</v>
      </c>
      <c r="I18" s="20">
        <v>274</v>
      </c>
      <c r="J18" s="18">
        <f aca="true" t="shared" si="6" ref="J18:J26">PRODUCT(I18*100/400)</f>
        <v>68.5</v>
      </c>
      <c r="K18" s="21">
        <v>4</v>
      </c>
      <c r="L18" s="22">
        <v>295</v>
      </c>
      <c r="M18" s="18">
        <f aca="true" t="shared" si="7" ref="M18:M26">PRODUCT(L18*100/400)</f>
        <v>73.75</v>
      </c>
      <c r="N18" s="23">
        <v>1</v>
      </c>
      <c r="O18" s="24"/>
      <c r="P18" s="25">
        <f aca="true" t="shared" si="8" ref="P18:P26">SUM(F18+I18+L18-O18)</f>
        <v>842</v>
      </c>
      <c r="Q18" s="26">
        <f aca="true" t="shared" si="9" ref="Q18:Q26">PRODUCT(P18/3*100/400)</f>
        <v>70.16666666666667</v>
      </c>
    </row>
    <row r="19" spans="1:17" ht="19.5" customHeight="1">
      <c r="A19" s="27">
        <v>2</v>
      </c>
      <c r="B19" s="92" t="s">
        <v>94</v>
      </c>
      <c r="C19" s="87" t="s">
        <v>20</v>
      </c>
      <c r="D19" s="119" t="s">
        <v>82</v>
      </c>
      <c r="E19" s="120" t="s">
        <v>83</v>
      </c>
      <c r="F19" s="31">
        <v>281.5</v>
      </c>
      <c r="G19" s="32">
        <f t="shared" si="5"/>
        <v>70.375</v>
      </c>
      <c r="H19" s="33">
        <v>1</v>
      </c>
      <c r="I19" s="34">
        <v>276.5</v>
      </c>
      <c r="J19" s="32">
        <f t="shared" si="6"/>
        <v>69.125</v>
      </c>
      <c r="K19" s="35">
        <v>3</v>
      </c>
      <c r="L19" s="36">
        <v>274.5</v>
      </c>
      <c r="M19" s="32">
        <f t="shared" si="7"/>
        <v>68.625</v>
      </c>
      <c r="N19" s="37">
        <v>3</v>
      </c>
      <c r="O19" s="38"/>
      <c r="P19" s="39">
        <f t="shared" si="8"/>
        <v>832.5</v>
      </c>
      <c r="Q19" s="40">
        <f t="shared" si="9"/>
        <v>69.375</v>
      </c>
    </row>
    <row r="20" spans="1:17" ht="19.5" customHeight="1">
      <c r="A20" s="27">
        <v>3</v>
      </c>
      <c r="B20" s="28" t="s">
        <v>91</v>
      </c>
      <c r="C20" s="87" t="s">
        <v>20</v>
      </c>
      <c r="D20" s="123" t="s">
        <v>22</v>
      </c>
      <c r="E20" s="121" t="s">
        <v>23</v>
      </c>
      <c r="F20" s="31">
        <v>274.5</v>
      </c>
      <c r="G20" s="32">
        <f t="shared" si="5"/>
        <v>68.625</v>
      </c>
      <c r="H20" s="33">
        <v>2</v>
      </c>
      <c r="I20" s="34">
        <v>279.5</v>
      </c>
      <c r="J20" s="32">
        <f t="shared" si="6"/>
        <v>69.875</v>
      </c>
      <c r="K20" s="35">
        <v>2</v>
      </c>
      <c r="L20" s="36">
        <v>274</v>
      </c>
      <c r="M20" s="32">
        <f t="shared" si="7"/>
        <v>68.5</v>
      </c>
      <c r="N20" s="37">
        <v>4</v>
      </c>
      <c r="O20" s="38"/>
      <c r="P20" s="39">
        <f t="shared" si="8"/>
        <v>828</v>
      </c>
      <c r="Q20" s="40">
        <f t="shared" si="9"/>
        <v>69</v>
      </c>
    </row>
    <row r="21" spans="1:17" ht="19.5" customHeight="1">
      <c r="A21" s="27">
        <v>4</v>
      </c>
      <c r="B21" s="117" t="s">
        <v>98</v>
      </c>
      <c r="C21" s="118" t="s">
        <v>54</v>
      </c>
      <c r="D21" s="117" t="s">
        <v>99</v>
      </c>
      <c r="E21" s="30" t="s">
        <v>100</v>
      </c>
      <c r="F21" s="31">
        <v>261.5</v>
      </c>
      <c r="G21" s="32">
        <f t="shared" si="5"/>
        <v>65.375</v>
      </c>
      <c r="H21" s="33">
        <v>6</v>
      </c>
      <c r="I21" s="34">
        <v>270</v>
      </c>
      <c r="J21" s="32">
        <f t="shared" si="6"/>
        <v>67.5</v>
      </c>
      <c r="K21" s="35">
        <v>6</v>
      </c>
      <c r="L21" s="36">
        <v>289</v>
      </c>
      <c r="M21" s="32">
        <f t="shared" si="7"/>
        <v>72.25</v>
      </c>
      <c r="N21" s="37">
        <v>2</v>
      </c>
      <c r="O21" s="38"/>
      <c r="P21" s="39">
        <f t="shared" si="8"/>
        <v>820.5</v>
      </c>
      <c r="Q21" s="40">
        <f t="shared" si="9"/>
        <v>68.375</v>
      </c>
    </row>
    <row r="22" spans="1:17" ht="19.5" customHeight="1">
      <c r="A22" s="27">
        <v>5</v>
      </c>
      <c r="B22" s="122" t="s">
        <v>95</v>
      </c>
      <c r="C22" s="87" t="s">
        <v>20</v>
      </c>
      <c r="D22" s="123" t="s">
        <v>96</v>
      </c>
      <c r="E22" s="121" t="s">
        <v>97</v>
      </c>
      <c r="F22" s="31">
        <v>273.5</v>
      </c>
      <c r="G22" s="32">
        <f t="shared" si="5"/>
        <v>68.375</v>
      </c>
      <c r="H22" s="33">
        <v>3</v>
      </c>
      <c r="I22" s="34">
        <v>273</v>
      </c>
      <c r="J22" s="32">
        <f t="shared" si="6"/>
        <v>68.25</v>
      </c>
      <c r="K22" s="35">
        <v>5</v>
      </c>
      <c r="L22" s="36">
        <v>267</v>
      </c>
      <c r="M22" s="32">
        <f t="shared" si="7"/>
        <v>66.75</v>
      </c>
      <c r="N22" s="37">
        <v>5</v>
      </c>
      <c r="O22" s="38"/>
      <c r="P22" s="39">
        <f t="shared" si="8"/>
        <v>813.5</v>
      </c>
      <c r="Q22" s="40">
        <f t="shared" si="9"/>
        <v>67.79166666666667</v>
      </c>
    </row>
    <row r="23" spans="1:17" ht="19.5" customHeight="1">
      <c r="A23" s="27">
        <v>6</v>
      </c>
      <c r="B23" s="29" t="s">
        <v>62</v>
      </c>
      <c r="C23" s="87" t="s">
        <v>30</v>
      </c>
      <c r="D23" s="29" t="s">
        <v>63</v>
      </c>
      <c r="E23" s="30" t="s">
        <v>64</v>
      </c>
      <c r="F23" s="31">
        <v>268</v>
      </c>
      <c r="G23" s="32">
        <f t="shared" si="5"/>
        <v>67</v>
      </c>
      <c r="H23" s="33">
        <v>5</v>
      </c>
      <c r="I23" s="34">
        <v>283.5</v>
      </c>
      <c r="J23" s="32">
        <f t="shared" si="6"/>
        <v>70.875</v>
      </c>
      <c r="K23" s="35">
        <v>1</v>
      </c>
      <c r="L23" s="36">
        <v>259</v>
      </c>
      <c r="M23" s="32">
        <f t="shared" si="7"/>
        <v>64.75</v>
      </c>
      <c r="N23" s="37">
        <v>7</v>
      </c>
      <c r="O23" s="131"/>
      <c r="P23" s="39">
        <f t="shared" si="8"/>
        <v>810.5</v>
      </c>
      <c r="Q23" s="40">
        <f t="shared" si="9"/>
        <v>67.54166666666667</v>
      </c>
    </row>
    <row r="24" spans="1:17" ht="19.5" customHeight="1">
      <c r="A24" s="27">
        <v>7</v>
      </c>
      <c r="B24" s="29" t="s">
        <v>107</v>
      </c>
      <c r="C24" s="87" t="s">
        <v>20</v>
      </c>
      <c r="D24" s="29" t="s">
        <v>108</v>
      </c>
      <c r="E24" s="30" t="s">
        <v>109</v>
      </c>
      <c r="F24" s="31">
        <v>258</v>
      </c>
      <c r="G24" s="32">
        <f t="shared" si="5"/>
        <v>64.5</v>
      </c>
      <c r="H24" s="33">
        <v>7</v>
      </c>
      <c r="I24" s="34">
        <v>261</v>
      </c>
      <c r="J24" s="32">
        <f t="shared" si="6"/>
        <v>65.25</v>
      </c>
      <c r="K24" s="35">
        <v>9</v>
      </c>
      <c r="L24" s="36">
        <v>261</v>
      </c>
      <c r="M24" s="32">
        <f t="shared" si="7"/>
        <v>65.25</v>
      </c>
      <c r="N24" s="37">
        <v>6</v>
      </c>
      <c r="O24" s="38"/>
      <c r="P24" s="39">
        <f t="shared" si="8"/>
        <v>780</v>
      </c>
      <c r="Q24" s="40">
        <f t="shared" si="9"/>
        <v>65</v>
      </c>
    </row>
    <row r="25" spans="1:17" ht="19.5" customHeight="1">
      <c r="A25" s="27">
        <v>8</v>
      </c>
      <c r="B25" s="29" t="s">
        <v>117</v>
      </c>
      <c r="C25" s="132" t="s">
        <v>20</v>
      </c>
      <c r="D25" s="29" t="s">
        <v>118</v>
      </c>
      <c r="E25" s="133" t="s">
        <v>118</v>
      </c>
      <c r="F25" s="31">
        <v>243</v>
      </c>
      <c r="G25" s="32">
        <f t="shared" si="5"/>
        <v>60.75</v>
      </c>
      <c r="H25" s="33">
        <v>9</v>
      </c>
      <c r="I25" s="34">
        <v>268</v>
      </c>
      <c r="J25" s="32">
        <f t="shared" si="6"/>
        <v>67</v>
      </c>
      <c r="K25" s="35">
        <v>8</v>
      </c>
      <c r="L25" s="36">
        <v>252</v>
      </c>
      <c r="M25" s="32">
        <f t="shared" si="7"/>
        <v>63</v>
      </c>
      <c r="N25" s="37">
        <v>8</v>
      </c>
      <c r="O25" s="131"/>
      <c r="P25" s="39">
        <f t="shared" si="8"/>
        <v>763</v>
      </c>
      <c r="Q25" s="40">
        <f t="shared" si="9"/>
        <v>63.58333333333334</v>
      </c>
    </row>
    <row r="26" spans="1:17" ht="19.5" customHeight="1">
      <c r="A26" s="41">
        <v>9</v>
      </c>
      <c r="B26" s="134" t="s">
        <v>110</v>
      </c>
      <c r="C26" s="94" t="s">
        <v>20</v>
      </c>
      <c r="D26" s="42" t="s">
        <v>111</v>
      </c>
      <c r="E26" s="44" t="s">
        <v>112</v>
      </c>
      <c r="F26" s="45">
        <v>247</v>
      </c>
      <c r="G26" s="46">
        <f t="shared" si="5"/>
        <v>61.75</v>
      </c>
      <c r="H26" s="47">
        <v>8</v>
      </c>
      <c r="I26" s="48">
        <v>270</v>
      </c>
      <c r="J26" s="46">
        <f t="shared" si="6"/>
        <v>67.5</v>
      </c>
      <c r="K26" s="49">
        <v>7</v>
      </c>
      <c r="L26" s="50">
        <v>234.5</v>
      </c>
      <c r="M26" s="46">
        <f t="shared" si="7"/>
        <v>58.625</v>
      </c>
      <c r="N26" s="51">
        <v>9</v>
      </c>
      <c r="O26" s="52"/>
      <c r="P26" s="53">
        <f t="shared" si="8"/>
        <v>751.5</v>
      </c>
      <c r="Q26" s="54">
        <f t="shared" si="9"/>
        <v>62.625</v>
      </c>
    </row>
    <row r="27" spans="1:3" ht="19.5" customHeight="1">
      <c r="A27" s="12" t="s">
        <v>119</v>
      </c>
      <c r="B27" s="55"/>
      <c r="C27" s="55"/>
    </row>
    <row r="28" spans="1:17" ht="19.5" customHeight="1">
      <c r="A28" s="63">
        <v>1</v>
      </c>
      <c r="B28" s="135" t="s">
        <v>104</v>
      </c>
      <c r="C28" s="136" t="s">
        <v>20</v>
      </c>
      <c r="D28" s="135" t="s">
        <v>105</v>
      </c>
      <c r="E28" s="98" t="s">
        <v>106</v>
      </c>
      <c r="F28" s="65">
        <v>215.5</v>
      </c>
      <c r="G28" s="66">
        <f>PRODUCT(F28*100/370)</f>
        <v>58.24324324324324</v>
      </c>
      <c r="H28" s="67">
        <v>1</v>
      </c>
      <c r="I28" s="68">
        <v>233.5</v>
      </c>
      <c r="J28" s="66">
        <f>PRODUCT(I28*100/370)</f>
        <v>63.108108108108105</v>
      </c>
      <c r="K28" s="69">
        <v>1</v>
      </c>
      <c r="L28" s="70">
        <v>216</v>
      </c>
      <c r="M28" s="66">
        <f>PRODUCT(L28*100/370)</f>
        <v>58.37837837837838</v>
      </c>
      <c r="N28" s="71">
        <v>1</v>
      </c>
      <c r="O28" s="72"/>
      <c r="P28" s="73">
        <f>SUM(F28+I28+L28-O28)</f>
        <v>665</v>
      </c>
      <c r="Q28" s="74">
        <f>PRODUCT(P28/3*100/370)</f>
        <v>59.909909909909906</v>
      </c>
    </row>
    <row r="29" ht="30" customHeight="1"/>
    <row r="30" ht="15.75">
      <c r="A30" s="55" t="s">
        <v>24</v>
      </c>
    </row>
    <row r="34" ht="15">
      <c r="A34" s="2"/>
    </row>
    <row r="35" spans="1:17" ht="15.75">
      <c r="A35" s="56"/>
      <c r="B35" s="57"/>
      <c r="C35" s="6"/>
      <c r="D35" s="2"/>
      <c r="E35" s="2"/>
      <c r="J35" s="2"/>
      <c r="K35" s="2"/>
      <c r="L35" s="2"/>
      <c r="M35" s="2"/>
      <c r="N35" s="2"/>
      <c r="O35" s="2"/>
      <c r="P35" s="2"/>
      <c r="Q35" s="2"/>
    </row>
    <row r="36" spans="1:18" ht="15.75">
      <c r="A36" s="57"/>
      <c r="B36" s="56"/>
      <c r="C36" s="125"/>
      <c r="D36" s="57"/>
      <c r="E36" s="2"/>
      <c r="J36" s="2"/>
      <c r="K36" s="2"/>
      <c r="L36" s="2"/>
      <c r="M36" s="2"/>
      <c r="N36" s="2"/>
      <c r="O36" s="2"/>
      <c r="P36" s="2"/>
      <c r="Q36" s="2"/>
      <c r="R36" s="2"/>
    </row>
    <row r="37" spans="7:18" ht="15"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7:10" ht="15">
      <c r="G38" s="2"/>
      <c r="H38" s="2"/>
      <c r="I38" s="2"/>
      <c r="J38" s="2"/>
    </row>
    <row r="39" spans="7:10" ht="15">
      <c r="G39" s="2"/>
      <c r="H39" s="2"/>
      <c r="I39" s="2"/>
      <c r="J39" s="2"/>
    </row>
    <row r="40" spans="7:10" ht="15">
      <c r="G40" s="2"/>
      <c r="H40" s="2"/>
      <c r="I40" s="2"/>
      <c r="J40" s="2"/>
    </row>
    <row r="41" spans="7:10" ht="15">
      <c r="G41" s="2"/>
      <c r="H41" s="2"/>
      <c r="I41" s="2"/>
      <c r="J41" s="2"/>
    </row>
    <row r="42" spans="7:10" ht="15">
      <c r="G42" s="2"/>
      <c r="H42" s="2"/>
      <c r="I42" s="2"/>
      <c r="J42" s="2"/>
    </row>
    <row r="43" spans="7:10" ht="15">
      <c r="G43" s="2"/>
      <c r="H43" s="2"/>
      <c r="I43" s="2"/>
      <c r="J43" s="2"/>
    </row>
    <row r="44" spans="7:10" ht="15">
      <c r="G44" s="2"/>
      <c r="H44" s="2"/>
      <c r="I44" s="2"/>
      <c r="J44" s="2"/>
    </row>
    <row r="45" spans="2:10" ht="15.75">
      <c r="B45" s="126"/>
      <c r="C45" s="127"/>
      <c r="D45" s="126"/>
      <c r="E45" s="126"/>
      <c r="G45" s="2"/>
      <c r="H45" s="2"/>
      <c r="I45" s="2"/>
      <c r="J45" s="2"/>
    </row>
    <row r="46" spans="2:10" ht="15.75">
      <c r="B46" s="55"/>
      <c r="C46" s="128"/>
      <c r="D46" s="55"/>
      <c r="E46" s="55"/>
      <c r="G46" s="2"/>
      <c r="H46" s="2"/>
      <c r="I46" s="2"/>
      <c r="J46" s="2"/>
    </row>
    <row r="47" spans="7:10" ht="15">
      <c r="G47" s="2"/>
      <c r="H47" s="2"/>
      <c r="I47" s="2"/>
      <c r="J47" s="2"/>
    </row>
    <row r="48" spans="7:10" ht="15">
      <c r="G48" s="2"/>
      <c r="H48" s="2"/>
      <c r="I48" s="2"/>
      <c r="J48" s="2"/>
    </row>
    <row r="49" spans="7:10" ht="15">
      <c r="G49" s="2"/>
      <c r="H49" s="2"/>
      <c r="I49" s="2"/>
      <c r="J49" s="2"/>
    </row>
    <row r="50" spans="7:10" ht="15">
      <c r="G50" s="2"/>
      <c r="H50" s="2"/>
      <c r="I50" s="2"/>
      <c r="J50" s="2"/>
    </row>
    <row r="51" spans="7:10" ht="15">
      <c r="G51" s="2"/>
      <c r="H51" s="2"/>
      <c r="I51" s="2"/>
      <c r="J51" s="2"/>
    </row>
    <row r="52" spans="7:10" ht="15">
      <c r="G52" s="2"/>
      <c r="H52" s="2"/>
      <c r="I52" s="2"/>
      <c r="J52" s="2"/>
    </row>
    <row r="53" spans="7:10" ht="15">
      <c r="G53" s="2"/>
      <c r="H53" s="2"/>
      <c r="I53" s="2"/>
      <c r="J53" s="2"/>
    </row>
    <row r="54" spans="7:10" ht="15">
      <c r="G54" s="2"/>
      <c r="H54" s="2"/>
      <c r="I54" s="2"/>
      <c r="J54" s="2"/>
    </row>
    <row r="55" spans="7:10" ht="15">
      <c r="G55" s="2"/>
      <c r="H55" s="2"/>
      <c r="I55" s="2"/>
      <c r="J55" s="2"/>
    </row>
    <row r="56" spans="7:10" ht="15">
      <c r="G56" s="2"/>
      <c r="H56" s="2"/>
      <c r="I56" s="2"/>
      <c r="J56" s="2"/>
    </row>
    <row r="57" spans="7:10" ht="15">
      <c r="G57" s="2"/>
      <c r="H57" s="2"/>
      <c r="I57" s="2"/>
      <c r="J57" s="2"/>
    </row>
    <row r="58" spans="7:10" ht="15">
      <c r="G58" s="2"/>
      <c r="H58" s="2"/>
      <c r="I58" s="2"/>
      <c r="J58" s="2"/>
    </row>
    <row r="59" spans="7:10" ht="15">
      <c r="G59" s="2"/>
      <c r="H59" s="2"/>
      <c r="I59" s="2"/>
      <c r="J59" s="2"/>
    </row>
  </sheetData>
  <sheetProtection selectLockedCells="1" selectUnlockedCells="1"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79166666666667" header="0.5118055555555555" footer="0.5118055555555555"/>
  <pageSetup horizontalDpi="300" verticalDpi="300" orientation="landscape" paperSize="9" scale="9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0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</row>
    <row r="2" spans="1:18" ht="18.75">
      <c r="A2" s="3"/>
      <c r="B2" s="4"/>
      <c r="C2" s="5"/>
      <c r="D2" s="229" t="s">
        <v>2</v>
      </c>
      <c r="E2" s="229"/>
      <c r="F2" s="229"/>
      <c r="G2" s="229"/>
      <c r="H2" s="229"/>
      <c r="I2" s="6"/>
      <c r="J2" s="6"/>
      <c r="K2" s="4"/>
      <c r="L2" s="4"/>
      <c r="M2" s="4"/>
      <c r="N2" s="4"/>
      <c r="O2" s="4"/>
      <c r="P2" s="2"/>
      <c r="Q2" s="2"/>
      <c r="R2" s="2"/>
    </row>
    <row r="3" spans="1:18" ht="18.75">
      <c r="A3" s="4"/>
      <c r="B3" s="4"/>
      <c r="C3" s="7"/>
      <c r="D3" s="4"/>
      <c r="E3" s="4"/>
      <c r="F3" s="4"/>
      <c r="G3" s="4"/>
      <c r="H3" s="4"/>
      <c r="I3" s="7"/>
      <c r="J3" s="7" t="s">
        <v>3</v>
      </c>
      <c r="K3" s="8" t="s">
        <v>4</v>
      </c>
      <c r="L3" s="7" t="s">
        <v>9</v>
      </c>
      <c r="M3" s="4"/>
      <c r="N3" s="4"/>
      <c r="O3" s="4"/>
      <c r="P3" s="2"/>
      <c r="Q3" s="2"/>
      <c r="R3" s="2"/>
    </row>
    <row r="4" spans="1:18" ht="18.75">
      <c r="A4" s="4"/>
      <c r="B4" s="4"/>
      <c r="C4" s="7" t="s">
        <v>6</v>
      </c>
      <c r="D4" s="4"/>
      <c r="E4" s="4"/>
      <c r="F4" s="4"/>
      <c r="G4" s="4"/>
      <c r="H4" s="4"/>
      <c r="I4" s="7"/>
      <c r="J4" s="7" t="s">
        <v>3</v>
      </c>
      <c r="K4" s="8" t="s">
        <v>7</v>
      </c>
      <c r="L4" s="7" t="s">
        <v>25</v>
      </c>
      <c r="M4" s="4"/>
      <c r="N4" s="4"/>
      <c r="O4" s="4"/>
      <c r="P4" s="2"/>
      <c r="Q4" s="2"/>
      <c r="R4" s="2"/>
    </row>
    <row r="5" spans="1:18" ht="18.75">
      <c r="A5" s="4"/>
      <c r="B5" s="4"/>
      <c r="C5" s="4"/>
      <c r="D5" s="4"/>
      <c r="E5" s="4"/>
      <c r="F5" s="4"/>
      <c r="G5" s="4"/>
      <c r="H5" s="4"/>
      <c r="I5" s="7"/>
      <c r="J5" s="7" t="s">
        <v>3</v>
      </c>
      <c r="K5" s="8" t="s">
        <v>27</v>
      </c>
      <c r="L5" s="7" t="s">
        <v>120</v>
      </c>
      <c r="M5" s="4"/>
      <c r="N5" s="4"/>
      <c r="O5" s="4"/>
      <c r="P5" s="2"/>
      <c r="Q5" s="2"/>
      <c r="R5" s="2"/>
    </row>
    <row r="6" spans="1:17" ht="16.5" customHeight="1">
      <c r="A6" s="230" t="s">
        <v>10</v>
      </c>
      <c r="B6" s="231" t="s">
        <v>11</v>
      </c>
      <c r="C6" s="231" t="s">
        <v>12</v>
      </c>
      <c r="D6" s="232" t="s">
        <v>13</v>
      </c>
      <c r="E6" s="233" t="s">
        <v>14</v>
      </c>
      <c r="F6" s="234" t="s">
        <v>15</v>
      </c>
      <c r="G6" s="234"/>
      <c r="H6" s="234"/>
      <c r="I6" s="234"/>
      <c r="J6" s="234"/>
      <c r="K6" s="234"/>
      <c r="L6" s="234"/>
      <c r="M6" s="234"/>
      <c r="N6" s="234"/>
      <c r="O6" s="235" t="s">
        <v>16</v>
      </c>
      <c r="P6" s="233" t="s">
        <v>17</v>
      </c>
      <c r="Q6" s="236" t="s">
        <v>18</v>
      </c>
    </row>
    <row r="7" spans="1:17" ht="19.5" customHeight="1">
      <c r="A7" s="230"/>
      <c r="B7" s="231"/>
      <c r="C7" s="231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27</v>
      </c>
      <c r="M7" s="10" t="s">
        <v>18</v>
      </c>
      <c r="N7" s="11" t="s">
        <v>19</v>
      </c>
      <c r="O7" s="235"/>
      <c r="P7" s="233"/>
      <c r="Q7" s="236"/>
    </row>
    <row r="8" spans="1:17" ht="21" customHeight="1">
      <c r="A8" s="12" t="s">
        <v>121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1" customHeight="1">
      <c r="A9" s="13">
        <v>1</v>
      </c>
      <c r="B9" s="101" t="s">
        <v>75</v>
      </c>
      <c r="C9" s="85" t="s">
        <v>20</v>
      </c>
      <c r="D9" s="84" t="s">
        <v>122</v>
      </c>
      <c r="E9" s="16" t="s">
        <v>123</v>
      </c>
      <c r="F9" s="17">
        <v>194</v>
      </c>
      <c r="G9" s="18">
        <f aca="true" t="shared" si="0" ref="G9:G14">PRODUCT(F9*100/280)</f>
        <v>69.28571428571429</v>
      </c>
      <c r="H9" s="21">
        <v>1</v>
      </c>
      <c r="I9" s="17">
        <v>183</v>
      </c>
      <c r="J9" s="18">
        <f aca="true" t="shared" si="1" ref="J9:J14">PRODUCT(I9*100/280)</f>
        <v>65.35714285714286</v>
      </c>
      <c r="K9" s="19">
        <v>1</v>
      </c>
      <c r="L9" s="59">
        <v>192</v>
      </c>
      <c r="M9" s="18">
        <f aca="true" t="shared" si="2" ref="M9:M14">PRODUCT(L9*100/280)</f>
        <v>68.57142857142857</v>
      </c>
      <c r="N9" s="23">
        <v>1</v>
      </c>
      <c r="O9" s="24"/>
      <c r="P9" s="25">
        <f aca="true" t="shared" si="3" ref="P9:P14">SUM(F9+I9+L9-O9)</f>
        <v>569</v>
      </c>
      <c r="Q9" s="26">
        <f aca="true" t="shared" si="4" ref="Q9:Q14">PRODUCT(P9/3*100/280)</f>
        <v>67.73809523809523</v>
      </c>
    </row>
    <row r="10" spans="1:17" ht="21" customHeight="1">
      <c r="A10" s="27">
        <v>2</v>
      </c>
      <c r="B10" s="117" t="s">
        <v>124</v>
      </c>
      <c r="C10" s="118" t="s">
        <v>54</v>
      </c>
      <c r="D10" s="137" t="s">
        <v>125</v>
      </c>
      <c r="E10" s="30" t="s">
        <v>126</v>
      </c>
      <c r="F10" s="31">
        <v>187</v>
      </c>
      <c r="G10" s="32">
        <f t="shared" si="0"/>
        <v>66.78571428571429</v>
      </c>
      <c r="H10" s="35">
        <v>2</v>
      </c>
      <c r="I10" s="31">
        <v>182</v>
      </c>
      <c r="J10" s="32">
        <f t="shared" si="1"/>
        <v>65</v>
      </c>
      <c r="K10" s="33">
        <v>2</v>
      </c>
      <c r="L10" s="60">
        <v>187.5</v>
      </c>
      <c r="M10" s="32">
        <f t="shared" si="2"/>
        <v>66.96428571428571</v>
      </c>
      <c r="N10" s="37">
        <v>3</v>
      </c>
      <c r="O10" s="38"/>
      <c r="P10" s="39">
        <f t="shared" si="3"/>
        <v>556.5</v>
      </c>
      <c r="Q10" s="40">
        <f t="shared" si="4"/>
        <v>66.25</v>
      </c>
    </row>
    <row r="11" spans="1:17" ht="21" customHeight="1">
      <c r="A11" s="27">
        <v>5</v>
      </c>
      <c r="B11" s="29" t="s">
        <v>127</v>
      </c>
      <c r="C11" s="87" t="s">
        <v>20</v>
      </c>
      <c r="D11" s="92" t="s">
        <v>128</v>
      </c>
      <c r="E11" s="30" t="s">
        <v>129</v>
      </c>
      <c r="F11" s="31">
        <v>185</v>
      </c>
      <c r="G11" s="32">
        <f t="shared" si="0"/>
        <v>66.07142857142857</v>
      </c>
      <c r="H11" s="35">
        <v>3</v>
      </c>
      <c r="I11" s="31">
        <v>175</v>
      </c>
      <c r="J11" s="32">
        <f t="shared" si="1"/>
        <v>62.5</v>
      </c>
      <c r="K11" s="33">
        <v>3</v>
      </c>
      <c r="L11" s="60">
        <v>188</v>
      </c>
      <c r="M11" s="32">
        <f t="shared" si="2"/>
        <v>67.14285714285714</v>
      </c>
      <c r="N11" s="37">
        <v>2</v>
      </c>
      <c r="O11" s="38"/>
      <c r="P11" s="39">
        <f t="shared" si="3"/>
        <v>548</v>
      </c>
      <c r="Q11" s="40">
        <f t="shared" si="4"/>
        <v>65.23809523809523</v>
      </c>
    </row>
    <row r="12" spans="1:17" ht="21" customHeight="1">
      <c r="A12" s="27">
        <v>4</v>
      </c>
      <c r="B12" s="28" t="s">
        <v>130</v>
      </c>
      <c r="C12" s="87" t="s">
        <v>30</v>
      </c>
      <c r="D12" s="119" t="s">
        <v>131</v>
      </c>
      <c r="E12" s="30" t="s">
        <v>132</v>
      </c>
      <c r="F12" s="31">
        <v>182.5</v>
      </c>
      <c r="G12" s="32">
        <f t="shared" si="0"/>
        <v>65.17857142857143</v>
      </c>
      <c r="H12" s="35">
        <v>4</v>
      </c>
      <c r="I12" s="31">
        <v>175</v>
      </c>
      <c r="J12" s="32">
        <f t="shared" si="1"/>
        <v>62.5</v>
      </c>
      <c r="K12" s="33">
        <v>3</v>
      </c>
      <c r="L12" s="60">
        <v>180</v>
      </c>
      <c r="M12" s="32">
        <f t="shared" si="2"/>
        <v>64.28571428571429</v>
      </c>
      <c r="N12" s="37">
        <v>5</v>
      </c>
      <c r="O12" s="38"/>
      <c r="P12" s="39">
        <f t="shared" si="3"/>
        <v>537.5</v>
      </c>
      <c r="Q12" s="40">
        <f t="shared" si="4"/>
        <v>63.98809523809523</v>
      </c>
    </row>
    <row r="13" spans="1:17" ht="21" customHeight="1">
      <c r="A13" s="27">
        <v>3</v>
      </c>
      <c r="B13" s="29" t="s">
        <v>133</v>
      </c>
      <c r="C13" s="87" t="s">
        <v>20</v>
      </c>
      <c r="D13" s="92" t="s">
        <v>134</v>
      </c>
      <c r="E13" s="121" t="s">
        <v>135</v>
      </c>
      <c r="F13" s="31">
        <v>182</v>
      </c>
      <c r="G13" s="32">
        <f t="shared" si="0"/>
        <v>65</v>
      </c>
      <c r="H13" s="35">
        <v>5</v>
      </c>
      <c r="I13" s="31">
        <v>166.5</v>
      </c>
      <c r="J13" s="32">
        <f t="shared" si="1"/>
        <v>59.464285714285715</v>
      </c>
      <c r="K13" s="33">
        <v>5</v>
      </c>
      <c r="L13" s="60">
        <v>187</v>
      </c>
      <c r="M13" s="32">
        <f t="shared" si="2"/>
        <v>66.78571428571429</v>
      </c>
      <c r="N13" s="37">
        <v>4</v>
      </c>
      <c r="O13" s="38">
        <v>6</v>
      </c>
      <c r="P13" s="39">
        <f t="shared" si="3"/>
        <v>529.5</v>
      </c>
      <c r="Q13" s="40">
        <f t="shared" si="4"/>
        <v>63.035714285714285</v>
      </c>
    </row>
    <row r="14" spans="1:17" ht="21" customHeight="1">
      <c r="A14" s="41">
        <v>6</v>
      </c>
      <c r="B14" s="43" t="s">
        <v>136</v>
      </c>
      <c r="C14" s="94" t="s">
        <v>20</v>
      </c>
      <c r="D14" s="61" t="s">
        <v>137</v>
      </c>
      <c r="E14" s="44" t="s">
        <v>138</v>
      </c>
      <c r="F14" s="45">
        <v>174.5</v>
      </c>
      <c r="G14" s="46">
        <f t="shared" si="0"/>
        <v>62.32142857142857</v>
      </c>
      <c r="H14" s="49">
        <v>6</v>
      </c>
      <c r="I14" s="45">
        <v>167.5</v>
      </c>
      <c r="J14" s="46">
        <f t="shared" si="1"/>
        <v>59.82142857142857</v>
      </c>
      <c r="K14" s="47">
        <v>6</v>
      </c>
      <c r="L14" s="62">
        <v>168</v>
      </c>
      <c r="M14" s="46">
        <f t="shared" si="2"/>
        <v>60</v>
      </c>
      <c r="N14" s="51">
        <v>6</v>
      </c>
      <c r="O14" s="52">
        <v>18</v>
      </c>
      <c r="P14" s="53">
        <f t="shared" si="3"/>
        <v>492</v>
      </c>
      <c r="Q14" s="54">
        <f t="shared" si="4"/>
        <v>58.57142857142857</v>
      </c>
    </row>
    <row r="15" spans="1:4" ht="21" customHeight="1">
      <c r="A15" s="12" t="s">
        <v>139</v>
      </c>
      <c r="B15" s="2"/>
      <c r="C15" s="6"/>
      <c r="D15" s="6"/>
    </row>
    <row r="16" spans="1:17" ht="21" customHeight="1">
      <c r="A16" s="13">
        <v>1</v>
      </c>
      <c r="B16" s="101" t="s">
        <v>29</v>
      </c>
      <c r="C16" s="85" t="s">
        <v>30</v>
      </c>
      <c r="D16" s="115" t="s">
        <v>140</v>
      </c>
      <c r="E16" s="16" t="s">
        <v>32</v>
      </c>
      <c r="F16" s="17">
        <v>195.5</v>
      </c>
      <c r="G16" s="18">
        <f aca="true" t="shared" si="5" ref="G16:G23">PRODUCT(F16*100/280)</f>
        <v>69.82142857142857</v>
      </c>
      <c r="H16" s="21">
        <v>1</v>
      </c>
      <c r="I16" s="17">
        <v>189.5</v>
      </c>
      <c r="J16" s="18">
        <f aca="true" t="shared" si="6" ref="J16:J23">PRODUCT(I16*100/280)</f>
        <v>67.67857142857143</v>
      </c>
      <c r="K16" s="19">
        <v>2</v>
      </c>
      <c r="L16" s="59">
        <v>190</v>
      </c>
      <c r="M16" s="18">
        <f aca="true" t="shared" si="7" ref="M16:M23">PRODUCT(L16*100/280)</f>
        <v>67.85714285714286</v>
      </c>
      <c r="N16" s="23">
        <v>3</v>
      </c>
      <c r="O16" s="24"/>
      <c r="P16" s="25">
        <f aca="true" t="shared" si="8" ref="P16:P23">SUM(F16+I16+L16-O16)</f>
        <v>575</v>
      </c>
      <c r="Q16" s="26">
        <f aca="true" t="shared" si="9" ref="Q16:Q23">PRODUCT(P16/3*100/280)</f>
        <v>68.45238095238095</v>
      </c>
    </row>
    <row r="17" spans="1:17" ht="21" customHeight="1">
      <c r="A17" s="27">
        <v>2</v>
      </c>
      <c r="B17" s="117" t="s">
        <v>141</v>
      </c>
      <c r="C17" s="118" t="s">
        <v>54</v>
      </c>
      <c r="D17" s="137" t="s">
        <v>142</v>
      </c>
      <c r="E17" s="121" t="s">
        <v>143</v>
      </c>
      <c r="F17" s="31">
        <v>186.5</v>
      </c>
      <c r="G17" s="32">
        <f t="shared" si="5"/>
        <v>66.60714285714286</v>
      </c>
      <c r="H17" s="35">
        <v>3</v>
      </c>
      <c r="I17" s="31">
        <v>192</v>
      </c>
      <c r="J17" s="32">
        <f t="shared" si="6"/>
        <v>68.57142857142857</v>
      </c>
      <c r="K17" s="33">
        <v>1</v>
      </c>
      <c r="L17" s="60">
        <v>189</v>
      </c>
      <c r="M17" s="32">
        <f t="shared" si="7"/>
        <v>67.5</v>
      </c>
      <c r="N17" s="37">
        <v>5</v>
      </c>
      <c r="O17" s="38"/>
      <c r="P17" s="39">
        <f t="shared" si="8"/>
        <v>567.5</v>
      </c>
      <c r="Q17" s="40">
        <f t="shared" si="9"/>
        <v>67.5595238095238</v>
      </c>
    </row>
    <row r="18" spans="1:17" ht="21" customHeight="1">
      <c r="A18" s="27">
        <v>3</v>
      </c>
      <c r="B18" s="107" t="s">
        <v>33</v>
      </c>
      <c r="C18" s="87" t="s">
        <v>20</v>
      </c>
      <c r="D18" s="86" t="s">
        <v>144</v>
      </c>
      <c r="E18" s="88" t="s">
        <v>145</v>
      </c>
      <c r="F18" s="31">
        <v>188.5</v>
      </c>
      <c r="G18" s="32">
        <f t="shared" si="5"/>
        <v>67.32142857142857</v>
      </c>
      <c r="H18" s="35">
        <v>2</v>
      </c>
      <c r="I18" s="31">
        <v>184</v>
      </c>
      <c r="J18" s="32">
        <f t="shared" si="6"/>
        <v>65.71428571428571</v>
      </c>
      <c r="K18" s="33">
        <v>3</v>
      </c>
      <c r="L18" s="60">
        <v>191</v>
      </c>
      <c r="M18" s="32">
        <f t="shared" si="7"/>
        <v>68.21428571428571</v>
      </c>
      <c r="N18" s="37">
        <v>2</v>
      </c>
      <c r="O18" s="38"/>
      <c r="P18" s="39">
        <f t="shared" si="8"/>
        <v>563.5</v>
      </c>
      <c r="Q18" s="40">
        <f t="shared" si="9"/>
        <v>67.08333333333334</v>
      </c>
    </row>
    <row r="19" spans="1:17" ht="21" customHeight="1">
      <c r="A19" s="27">
        <v>4</v>
      </c>
      <c r="B19" s="117" t="s">
        <v>98</v>
      </c>
      <c r="C19" s="118" t="s">
        <v>54</v>
      </c>
      <c r="D19" s="137" t="s">
        <v>146</v>
      </c>
      <c r="E19" s="138" t="s">
        <v>147</v>
      </c>
      <c r="F19" s="31">
        <v>185</v>
      </c>
      <c r="G19" s="32">
        <f t="shared" si="5"/>
        <v>66.07142857142857</v>
      </c>
      <c r="H19" s="35">
        <v>4</v>
      </c>
      <c r="I19" s="31">
        <v>184</v>
      </c>
      <c r="J19" s="32">
        <f t="shared" si="6"/>
        <v>65.71428571428571</v>
      </c>
      <c r="K19" s="33">
        <v>3</v>
      </c>
      <c r="L19" s="60">
        <v>190</v>
      </c>
      <c r="M19" s="32">
        <f t="shared" si="7"/>
        <v>67.85714285714286</v>
      </c>
      <c r="N19" s="37">
        <v>3</v>
      </c>
      <c r="O19" s="38"/>
      <c r="P19" s="39">
        <f t="shared" si="8"/>
        <v>559</v>
      </c>
      <c r="Q19" s="40">
        <f t="shared" si="9"/>
        <v>66.54761904761905</v>
      </c>
    </row>
    <row r="20" spans="1:17" ht="21" customHeight="1">
      <c r="A20" s="27">
        <v>5</v>
      </c>
      <c r="B20" s="107" t="s">
        <v>57</v>
      </c>
      <c r="C20" s="87" t="s">
        <v>20</v>
      </c>
      <c r="D20" s="86" t="s">
        <v>148</v>
      </c>
      <c r="E20" s="139" t="s">
        <v>59</v>
      </c>
      <c r="F20" s="31">
        <v>179.5</v>
      </c>
      <c r="G20" s="32">
        <f t="shared" si="5"/>
        <v>64.10714285714286</v>
      </c>
      <c r="H20" s="35">
        <v>7</v>
      </c>
      <c r="I20" s="31">
        <v>173.5</v>
      </c>
      <c r="J20" s="32">
        <f t="shared" si="6"/>
        <v>61.964285714285715</v>
      </c>
      <c r="K20" s="33">
        <v>5</v>
      </c>
      <c r="L20" s="60">
        <v>191.5</v>
      </c>
      <c r="M20" s="32">
        <f t="shared" si="7"/>
        <v>68.39285714285714</v>
      </c>
      <c r="N20" s="37">
        <v>1</v>
      </c>
      <c r="O20" s="38"/>
      <c r="P20" s="39">
        <f t="shared" si="8"/>
        <v>544.5</v>
      </c>
      <c r="Q20" s="40">
        <f t="shared" si="9"/>
        <v>64.82142857142857</v>
      </c>
    </row>
    <row r="21" spans="1:17" ht="21" customHeight="1">
      <c r="A21" s="27">
        <v>6</v>
      </c>
      <c r="B21" s="28" t="s">
        <v>87</v>
      </c>
      <c r="C21" s="87" t="s">
        <v>30</v>
      </c>
      <c r="D21" s="119" t="s">
        <v>88</v>
      </c>
      <c r="E21" s="30" t="s">
        <v>89</v>
      </c>
      <c r="F21" s="31">
        <v>184.5</v>
      </c>
      <c r="G21" s="32">
        <f t="shared" si="5"/>
        <v>65.89285714285714</v>
      </c>
      <c r="H21" s="35">
        <v>5</v>
      </c>
      <c r="I21" s="31">
        <v>165</v>
      </c>
      <c r="J21" s="32">
        <f t="shared" si="6"/>
        <v>58.92857142857143</v>
      </c>
      <c r="K21" s="33">
        <v>7</v>
      </c>
      <c r="L21" s="60">
        <v>183.5</v>
      </c>
      <c r="M21" s="32">
        <f t="shared" si="7"/>
        <v>65.53571428571429</v>
      </c>
      <c r="N21" s="37">
        <v>6</v>
      </c>
      <c r="O21" s="38"/>
      <c r="P21" s="39">
        <f t="shared" si="8"/>
        <v>533</v>
      </c>
      <c r="Q21" s="40">
        <f t="shared" si="9"/>
        <v>63.45238095238094</v>
      </c>
    </row>
    <row r="22" spans="1:17" ht="21" customHeight="1">
      <c r="A22" s="27">
        <v>7</v>
      </c>
      <c r="B22" s="29" t="s">
        <v>149</v>
      </c>
      <c r="C22" s="87" t="s">
        <v>20</v>
      </c>
      <c r="D22" s="92" t="s">
        <v>150</v>
      </c>
      <c r="E22" s="30" t="s">
        <v>151</v>
      </c>
      <c r="F22" s="31">
        <v>182</v>
      </c>
      <c r="G22" s="32">
        <f t="shared" si="5"/>
        <v>65</v>
      </c>
      <c r="H22" s="35">
        <v>6</v>
      </c>
      <c r="I22" s="31">
        <v>165.5</v>
      </c>
      <c r="J22" s="32">
        <f t="shared" si="6"/>
        <v>59.107142857142854</v>
      </c>
      <c r="K22" s="33">
        <v>6</v>
      </c>
      <c r="L22" s="60">
        <v>183.5</v>
      </c>
      <c r="M22" s="32">
        <f t="shared" si="7"/>
        <v>65.53571428571429</v>
      </c>
      <c r="N22" s="37">
        <v>6</v>
      </c>
      <c r="O22" s="38"/>
      <c r="P22" s="39">
        <f t="shared" si="8"/>
        <v>531</v>
      </c>
      <c r="Q22" s="40">
        <f t="shared" si="9"/>
        <v>63.214285714285715</v>
      </c>
    </row>
    <row r="23" spans="1:17" ht="21" customHeight="1">
      <c r="A23" s="41">
        <v>8</v>
      </c>
      <c r="B23" s="42" t="s">
        <v>152</v>
      </c>
      <c r="C23" s="94" t="s">
        <v>30</v>
      </c>
      <c r="D23" s="140" t="s">
        <v>153</v>
      </c>
      <c r="E23" s="44" t="s">
        <v>154</v>
      </c>
      <c r="F23" s="45">
        <v>175.5</v>
      </c>
      <c r="G23" s="46">
        <f t="shared" si="5"/>
        <v>62.67857142857143</v>
      </c>
      <c r="H23" s="49">
        <v>8</v>
      </c>
      <c r="I23" s="45">
        <v>163</v>
      </c>
      <c r="J23" s="46">
        <f t="shared" si="6"/>
        <v>58.214285714285715</v>
      </c>
      <c r="K23" s="47">
        <v>8</v>
      </c>
      <c r="L23" s="62">
        <v>177</v>
      </c>
      <c r="M23" s="46">
        <f t="shared" si="7"/>
        <v>63.214285714285715</v>
      </c>
      <c r="N23" s="51">
        <v>8</v>
      </c>
      <c r="O23" s="52"/>
      <c r="P23" s="53">
        <f t="shared" si="8"/>
        <v>515.5</v>
      </c>
      <c r="Q23" s="54">
        <f t="shared" si="9"/>
        <v>61.36904761904763</v>
      </c>
    </row>
    <row r="28" ht="15.75">
      <c r="A28" s="55" t="s">
        <v>24</v>
      </c>
    </row>
    <row r="30" spans="1:17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1:17" ht="15.75">
      <c r="A31" s="56"/>
      <c r="B31" s="57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</row>
    <row r="32" spans="1:18" ht="15.75">
      <c r="A32" s="57"/>
      <c r="B32" s="56"/>
      <c r="C32" s="57"/>
      <c r="D32" s="57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3:18" ht="15.75">
      <c r="C33" s="57"/>
      <c r="D33" s="57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</sheetData>
  <sheetProtection selectLockedCells="1" selectUnlockedCells="1"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79166666666667" header="0.5118055555555555" footer="0.5118055555555555"/>
  <pageSetup horizontalDpi="300" verticalDpi="300" orientation="landscape" paperSize="9" scale="9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28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0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</row>
    <row r="2" spans="1:18" ht="18.75">
      <c r="A2" s="3"/>
      <c r="B2" s="4"/>
      <c r="C2" s="5"/>
      <c r="D2" s="229" t="s">
        <v>2</v>
      </c>
      <c r="E2" s="229"/>
      <c r="F2" s="229"/>
      <c r="G2" s="229"/>
      <c r="H2" s="229"/>
      <c r="I2" s="6"/>
      <c r="J2" s="6"/>
      <c r="K2" s="4"/>
      <c r="L2" s="4"/>
      <c r="M2" s="4"/>
      <c r="N2" s="4"/>
      <c r="O2" s="4"/>
      <c r="P2" s="2"/>
      <c r="Q2" s="2"/>
      <c r="R2" s="2"/>
    </row>
    <row r="3" spans="1:18" ht="18.75">
      <c r="A3" s="4"/>
      <c r="B3" s="4"/>
      <c r="C3" s="7"/>
      <c r="D3" s="4"/>
      <c r="E3" s="4"/>
      <c r="F3" s="4"/>
      <c r="G3" s="4"/>
      <c r="H3" s="4"/>
      <c r="I3" s="7"/>
      <c r="J3" s="7" t="s">
        <v>3</v>
      </c>
      <c r="K3" s="8" t="s">
        <v>4</v>
      </c>
      <c r="L3" s="7" t="s">
        <v>9</v>
      </c>
      <c r="M3" s="4"/>
      <c r="N3" s="4"/>
      <c r="O3" s="4"/>
      <c r="P3" s="2"/>
      <c r="Q3" s="2"/>
      <c r="R3" s="2"/>
    </row>
    <row r="4" spans="1:18" ht="18.75">
      <c r="A4" s="4"/>
      <c r="B4" s="4"/>
      <c r="C4" s="7" t="s">
        <v>6</v>
      </c>
      <c r="D4" s="4"/>
      <c r="E4" s="4"/>
      <c r="F4" s="4"/>
      <c r="G4" s="4"/>
      <c r="H4" s="4"/>
      <c r="I4" s="7"/>
      <c r="J4" s="7" t="s">
        <v>3</v>
      </c>
      <c r="K4" s="8" t="s">
        <v>7</v>
      </c>
      <c r="L4" s="7" t="s">
        <v>25</v>
      </c>
      <c r="M4" s="4"/>
      <c r="N4" s="4"/>
      <c r="O4" s="4"/>
      <c r="P4" s="2"/>
      <c r="Q4" s="2"/>
      <c r="R4" s="2"/>
    </row>
    <row r="5" spans="1:18" ht="18.75">
      <c r="A5" s="4"/>
      <c r="B5" s="4"/>
      <c r="C5" s="4"/>
      <c r="D5" s="4"/>
      <c r="E5" s="4"/>
      <c r="F5" s="4"/>
      <c r="G5" s="4"/>
      <c r="H5" s="4"/>
      <c r="I5" s="7"/>
      <c r="J5" s="7" t="s">
        <v>3</v>
      </c>
      <c r="K5" s="8" t="s">
        <v>27</v>
      </c>
      <c r="L5" s="7" t="s">
        <v>120</v>
      </c>
      <c r="M5" s="4"/>
      <c r="N5" s="4"/>
      <c r="O5" s="4"/>
      <c r="P5" s="2"/>
      <c r="Q5" s="2"/>
      <c r="R5" s="2"/>
    </row>
    <row r="6" spans="1:17" ht="16.5" customHeight="1">
      <c r="A6" s="230" t="s">
        <v>10</v>
      </c>
      <c r="B6" s="231" t="s">
        <v>11</v>
      </c>
      <c r="C6" s="231" t="s">
        <v>12</v>
      </c>
      <c r="D6" s="232" t="s">
        <v>13</v>
      </c>
      <c r="E6" s="233" t="s">
        <v>14</v>
      </c>
      <c r="F6" s="234" t="s">
        <v>15</v>
      </c>
      <c r="G6" s="234"/>
      <c r="H6" s="234"/>
      <c r="I6" s="234"/>
      <c r="J6" s="234"/>
      <c r="K6" s="234"/>
      <c r="L6" s="234"/>
      <c r="M6" s="234"/>
      <c r="N6" s="234"/>
      <c r="O6" s="235" t="s">
        <v>16</v>
      </c>
      <c r="P6" s="233" t="s">
        <v>17</v>
      </c>
      <c r="Q6" s="236" t="s">
        <v>18</v>
      </c>
    </row>
    <row r="7" spans="1:17" ht="19.5" customHeight="1">
      <c r="A7" s="230"/>
      <c r="B7" s="231"/>
      <c r="C7" s="231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27</v>
      </c>
      <c r="M7" s="10" t="s">
        <v>18</v>
      </c>
      <c r="N7" s="11" t="s">
        <v>19</v>
      </c>
      <c r="O7" s="235"/>
      <c r="P7" s="233"/>
      <c r="Q7" s="236"/>
    </row>
    <row r="8" spans="1:17" ht="21" customHeight="1">
      <c r="A8" s="12" t="s">
        <v>155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1" customHeight="1">
      <c r="A9" s="13">
        <v>1</v>
      </c>
      <c r="B9" s="101" t="s">
        <v>75</v>
      </c>
      <c r="C9" s="85" t="s">
        <v>20</v>
      </c>
      <c r="D9" s="84" t="s">
        <v>122</v>
      </c>
      <c r="E9" s="16" t="s">
        <v>123</v>
      </c>
      <c r="F9" s="17">
        <v>295.5</v>
      </c>
      <c r="G9" s="18">
        <f>PRODUCT(F9*100/400)</f>
        <v>73.875</v>
      </c>
      <c r="H9" s="21">
        <v>1</v>
      </c>
      <c r="I9" s="17">
        <v>277.5</v>
      </c>
      <c r="J9" s="18">
        <f>PRODUCT(I9*100/400)</f>
        <v>69.375</v>
      </c>
      <c r="K9" s="19">
        <v>1</v>
      </c>
      <c r="L9" s="59">
        <v>280</v>
      </c>
      <c r="M9" s="18">
        <f>PRODUCT(L9*100/400)</f>
        <v>70</v>
      </c>
      <c r="N9" s="23">
        <v>1</v>
      </c>
      <c r="O9" s="24"/>
      <c r="P9" s="25">
        <f>SUM(F9+I9+L9-O9)</f>
        <v>853</v>
      </c>
      <c r="Q9" s="26">
        <f>PRODUCT(P9/3*100/400)</f>
        <v>71.08333333333333</v>
      </c>
    </row>
    <row r="10" spans="1:17" ht="21" customHeight="1">
      <c r="A10" s="27">
        <v>2</v>
      </c>
      <c r="B10" s="29" t="s">
        <v>133</v>
      </c>
      <c r="C10" s="87" t="s">
        <v>20</v>
      </c>
      <c r="D10" s="92" t="s">
        <v>134</v>
      </c>
      <c r="E10" s="121" t="s">
        <v>135</v>
      </c>
      <c r="F10" s="31">
        <v>277</v>
      </c>
      <c r="G10" s="32">
        <f>PRODUCT(F10*100/400)</f>
        <v>69.25</v>
      </c>
      <c r="H10" s="35">
        <v>2</v>
      </c>
      <c r="I10" s="31">
        <v>258</v>
      </c>
      <c r="J10" s="32">
        <f>PRODUCT(I10*100/400)</f>
        <v>64.5</v>
      </c>
      <c r="K10" s="33">
        <v>2</v>
      </c>
      <c r="L10" s="60">
        <v>277.5</v>
      </c>
      <c r="M10" s="32">
        <f>PRODUCT(L10*100/400)</f>
        <v>69.375</v>
      </c>
      <c r="N10" s="37">
        <v>2</v>
      </c>
      <c r="O10" s="38"/>
      <c r="P10" s="39">
        <f>SUM(F10+I10+L10-O10)</f>
        <v>812.5</v>
      </c>
      <c r="Q10" s="40">
        <f>PRODUCT(P10/3*100/400)</f>
        <v>67.70833333333333</v>
      </c>
    </row>
    <row r="11" spans="1:17" ht="21" customHeight="1">
      <c r="A11" s="27">
        <v>5</v>
      </c>
      <c r="B11" s="29" t="s">
        <v>136</v>
      </c>
      <c r="C11" s="87" t="s">
        <v>20</v>
      </c>
      <c r="D11" s="92" t="s">
        <v>137</v>
      </c>
      <c r="E11" s="30" t="s">
        <v>138</v>
      </c>
      <c r="F11" s="31">
        <v>269</v>
      </c>
      <c r="G11" s="32">
        <f>PRODUCT(F11*100/400)</f>
        <v>67.25</v>
      </c>
      <c r="H11" s="35">
        <v>3</v>
      </c>
      <c r="I11" s="31">
        <v>252.5</v>
      </c>
      <c r="J11" s="32">
        <f>PRODUCT(I11*100/400)</f>
        <v>63.125</v>
      </c>
      <c r="K11" s="33">
        <v>3</v>
      </c>
      <c r="L11" s="60">
        <v>275.5</v>
      </c>
      <c r="M11" s="32">
        <f>PRODUCT(L11*100/400)</f>
        <v>68.875</v>
      </c>
      <c r="N11" s="37">
        <v>3</v>
      </c>
      <c r="O11" s="38"/>
      <c r="P11" s="39">
        <f>SUM(F11+I11+L11-O11)</f>
        <v>797</v>
      </c>
      <c r="Q11" s="40">
        <f>PRODUCT(P11/3*100/400)</f>
        <v>66.41666666666667</v>
      </c>
    </row>
    <row r="12" spans="1:17" ht="21" customHeight="1">
      <c r="A12" s="27">
        <v>4</v>
      </c>
      <c r="B12" s="29" t="s">
        <v>127</v>
      </c>
      <c r="C12" s="87" t="s">
        <v>20</v>
      </c>
      <c r="D12" s="92" t="s">
        <v>128</v>
      </c>
      <c r="E12" s="30" t="s">
        <v>129</v>
      </c>
      <c r="F12" s="31">
        <v>262</v>
      </c>
      <c r="G12" s="32">
        <f>PRODUCT(F12*100/400)</f>
        <v>65.5</v>
      </c>
      <c r="H12" s="35">
        <v>4</v>
      </c>
      <c r="I12" s="31">
        <v>222.5</v>
      </c>
      <c r="J12" s="32">
        <f>PRODUCT(I12*100/400)</f>
        <v>55.625</v>
      </c>
      <c r="K12" s="33">
        <v>4</v>
      </c>
      <c r="L12" s="60">
        <v>270.5</v>
      </c>
      <c r="M12" s="32">
        <f>PRODUCT(L12*100/400)</f>
        <v>67.625</v>
      </c>
      <c r="N12" s="37">
        <v>4</v>
      </c>
      <c r="O12" s="38"/>
      <c r="P12" s="39">
        <f>SUM(F12+I12+L12-O12)</f>
        <v>755</v>
      </c>
      <c r="Q12" s="40">
        <f>PRODUCT(P12/3*100/400)</f>
        <v>62.91666666666666</v>
      </c>
    </row>
    <row r="13" spans="1:17" ht="21" customHeight="1">
      <c r="A13" s="41">
        <v>3</v>
      </c>
      <c r="B13" s="42" t="s">
        <v>130</v>
      </c>
      <c r="C13" s="94" t="s">
        <v>30</v>
      </c>
      <c r="D13" s="140" t="s">
        <v>131</v>
      </c>
      <c r="E13" s="44" t="s">
        <v>132</v>
      </c>
      <c r="F13" s="45">
        <v>256</v>
      </c>
      <c r="G13" s="46">
        <f>PRODUCT(F13*100/400)</f>
        <v>64</v>
      </c>
      <c r="H13" s="49">
        <v>5</v>
      </c>
      <c r="I13" s="45">
        <v>221</v>
      </c>
      <c r="J13" s="46">
        <f>PRODUCT(I13*100/400)</f>
        <v>55.25</v>
      </c>
      <c r="K13" s="47">
        <v>5</v>
      </c>
      <c r="L13" s="62">
        <v>256.5</v>
      </c>
      <c r="M13" s="46">
        <f>PRODUCT(L13*100/400)</f>
        <v>64.125</v>
      </c>
      <c r="N13" s="51">
        <v>5</v>
      </c>
      <c r="O13" s="52"/>
      <c r="P13" s="53">
        <f>SUM(F13+I13+L13-O13)</f>
        <v>733.5</v>
      </c>
      <c r="Q13" s="54">
        <f>PRODUCT(P13/3*100/400)</f>
        <v>61.125</v>
      </c>
    </row>
    <row r="14" spans="1:14" ht="21" customHeight="1">
      <c r="A14" s="12" t="s">
        <v>156</v>
      </c>
      <c r="B14" s="2"/>
      <c r="C14" s="6"/>
      <c r="D14" s="6"/>
      <c r="E14" s="141"/>
      <c r="F14" s="141"/>
      <c r="G14" s="141"/>
      <c r="H14" s="141"/>
      <c r="I14" s="141"/>
      <c r="J14" s="141"/>
      <c r="K14" s="141"/>
      <c r="L14" s="141"/>
      <c r="M14" s="141"/>
      <c r="N14" s="142"/>
    </row>
    <row r="15" spans="1:17" ht="21" customHeight="1">
      <c r="A15" s="13">
        <v>1</v>
      </c>
      <c r="B15" s="143" t="s">
        <v>33</v>
      </c>
      <c r="C15" s="85" t="s">
        <v>20</v>
      </c>
      <c r="D15" s="144" t="s">
        <v>144</v>
      </c>
      <c r="E15" s="145" t="s">
        <v>145</v>
      </c>
      <c r="F15" s="17">
        <v>282.5</v>
      </c>
      <c r="G15" s="18">
        <f>PRODUCT(F15*100/400)</f>
        <v>70.625</v>
      </c>
      <c r="H15" s="21">
        <v>1</v>
      </c>
      <c r="I15" s="17">
        <v>276</v>
      </c>
      <c r="J15" s="18">
        <f>PRODUCT(I15*100/400)</f>
        <v>69</v>
      </c>
      <c r="K15" s="19">
        <v>1</v>
      </c>
      <c r="L15" s="59">
        <v>278.5</v>
      </c>
      <c r="M15" s="18">
        <f>PRODUCT(L15*100/400)</f>
        <v>69.625</v>
      </c>
      <c r="N15" s="23">
        <v>1</v>
      </c>
      <c r="O15" s="24"/>
      <c r="P15" s="25">
        <f>SUM(F15+I15+L15-O15)</f>
        <v>837</v>
      </c>
      <c r="Q15" s="26">
        <f>PRODUCT(P15/3*100/400)</f>
        <v>69.75</v>
      </c>
    </row>
    <row r="16" spans="1:17" ht="21" customHeight="1">
      <c r="A16" s="27">
        <v>2</v>
      </c>
      <c r="B16" s="29" t="s">
        <v>29</v>
      </c>
      <c r="C16" s="87" t="s">
        <v>30</v>
      </c>
      <c r="D16" s="119" t="s">
        <v>140</v>
      </c>
      <c r="E16" s="30" t="s">
        <v>32</v>
      </c>
      <c r="F16" s="31">
        <v>281.5</v>
      </c>
      <c r="G16" s="32">
        <f>PRODUCT(F16*100/400)</f>
        <v>70.375</v>
      </c>
      <c r="H16" s="35">
        <v>2</v>
      </c>
      <c r="I16" s="31">
        <v>274</v>
      </c>
      <c r="J16" s="32">
        <f>PRODUCT(I16*100/400)</f>
        <v>68.5</v>
      </c>
      <c r="K16" s="33">
        <v>2</v>
      </c>
      <c r="L16" s="60">
        <v>273</v>
      </c>
      <c r="M16" s="32">
        <f>PRODUCT(L16*100/400)</f>
        <v>68.25</v>
      </c>
      <c r="N16" s="37">
        <v>4</v>
      </c>
      <c r="O16" s="38"/>
      <c r="P16" s="39">
        <f>SUM(F16+I16+L16-O16)</f>
        <v>828.5</v>
      </c>
      <c r="Q16" s="40">
        <f>PRODUCT(P16/3*100/400)</f>
        <v>69.04166666666667</v>
      </c>
    </row>
    <row r="17" spans="1:17" ht="21" customHeight="1">
      <c r="A17" s="27">
        <v>3</v>
      </c>
      <c r="B17" s="107" t="s">
        <v>57</v>
      </c>
      <c r="C17" s="87" t="s">
        <v>20</v>
      </c>
      <c r="D17" s="86" t="s">
        <v>148</v>
      </c>
      <c r="E17" s="139" t="s">
        <v>59</v>
      </c>
      <c r="F17" s="31">
        <v>278.5</v>
      </c>
      <c r="G17" s="32">
        <f>PRODUCT(F17*100/400)</f>
        <v>69.625</v>
      </c>
      <c r="H17" s="35">
        <v>3</v>
      </c>
      <c r="I17" s="31">
        <v>270</v>
      </c>
      <c r="J17" s="32">
        <f>PRODUCT(I17*100/400)</f>
        <v>67.5</v>
      </c>
      <c r="K17" s="33">
        <v>3</v>
      </c>
      <c r="L17" s="60">
        <v>277</v>
      </c>
      <c r="M17" s="32">
        <f>PRODUCT(L17*100/400)</f>
        <v>69.25</v>
      </c>
      <c r="N17" s="37">
        <v>2</v>
      </c>
      <c r="O17" s="38"/>
      <c r="P17" s="39">
        <f>SUM(F17+I17+L17-O17)</f>
        <v>825.5</v>
      </c>
      <c r="Q17" s="40">
        <f>PRODUCT(P17/3*100/400)</f>
        <v>68.79166666666667</v>
      </c>
    </row>
    <row r="18" spans="1:17" ht="21" customHeight="1">
      <c r="A18" s="27">
        <v>4</v>
      </c>
      <c r="B18" s="117" t="s">
        <v>98</v>
      </c>
      <c r="C18" s="118" t="s">
        <v>54</v>
      </c>
      <c r="D18" s="137" t="s">
        <v>146</v>
      </c>
      <c r="E18" s="138" t="s">
        <v>147</v>
      </c>
      <c r="F18" s="31">
        <v>274.5</v>
      </c>
      <c r="G18" s="32">
        <f>PRODUCT(F18*100/400)</f>
        <v>68.625</v>
      </c>
      <c r="H18" s="35">
        <v>4</v>
      </c>
      <c r="I18" s="31">
        <v>234.5</v>
      </c>
      <c r="J18" s="32">
        <f>PRODUCT(I18*100/400)</f>
        <v>58.625</v>
      </c>
      <c r="K18" s="33">
        <v>5</v>
      </c>
      <c r="L18" s="60">
        <v>276</v>
      </c>
      <c r="M18" s="32">
        <f>PRODUCT(L18*100/400)</f>
        <v>69</v>
      </c>
      <c r="N18" s="37">
        <v>3</v>
      </c>
      <c r="O18" s="38"/>
      <c r="P18" s="39">
        <f>SUM(F18+I18+L18-O18)</f>
        <v>785</v>
      </c>
      <c r="Q18" s="40">
        <f>PRODUCT(P18/3*100/400)</f>
        <v>65.41666666666667</v>
      </c>
    </row>
    <row r="19" spans="1:17" ht="21" customHeight="1">
      <c r="A19" s="41">
        <v>5</v>
      </c>
      <c r="B19" s="42" t="s">
        <v>152</v>
      </c>
      <c r="C19" s="94" t="s">
        <v>30</v>
      </c>
      <c r="D19" s="140" t="s">
        <v>153</v>
      </c>
      <c r="E19" s="44" t="s">
        <v>154</v>
      </c>
      <c r="F19" s="45">
        <v>274</v>
      </c>
      <c r="G19" s="46">
        <f>PRODUCT(F19*100/400)</f>
        <v>68.5</v>
      </c>
      <c r="H19" s="49">
        <v>5</v>
      </c>
      <c r="I19" s="45">
        <v>241.5</v>
      </c>
      <c r="J19" s="46">
        <f>PRODUCT(I19*100/400)</f>
        <v>60.375</v>
      </c>
      <c r="K19" s="47">
        <v>4</v>
      </c>
      <c r="L19" s="62">
        <v>264.5</v>
      </c>
      <c r="M19" s="46">
        <f>PRODUCT(L19*100/400)</f>
        <v>66.125</v>
      </c>
      <c r="N19" s="51">
        <v>5</v>
      </c>
      <c r="O19" s="52"/>
      <c r="P19" s="53">
        <f>SUM(F19+I19+L19-O19)</f>
        <v>780</v>
      </c>
      <c r="Q19" s="54">
        <f>PRODUCT(P19/3*100/400)</f>
        <v>65</v>
      </c>
    </row>
    <row r="20" ht="21" customHeight="1">
      <c r="A20" s="12" t="s">
        <v>157</v>
      </c>
    </row>
    <row r="21" spans="1:17" ht="21" customHeight="1">
      <c r="A21" s="63">
        <v>1</v>
      </c>
      <c r="B21" s="146" t="s">
        <v>124</v>
      </c>
      <c r="C21" s="147" t="s">
        <v>54</v>
      </c>
      <c r="D21" s="148" t="s">
        <v>125</v>
      </c>
      <c r="E21" s="98" t="s">
        <v>126</v>
      </c>
      <c r="F21" s="65">
        <v>263</v>
      </c>
      <c r="G21" s="66">
        <f>PRODUCT(F21*100/400)</f>
        <v>65.75</v>
      </c>
      <c r="H21" s="69">
        <v>1</v>
      </c>
      <c r="I21" s="65">
        <v>236</v>
      </c>
      <c r="J21" s="66">
        <f>PRODUCT(I21*100/400)</f>
        <v>59</v>
      </c>
      <c r="K21" s="67"/>
      <c r="L21" s="99">
        <v>272.5</v>
      </c>
      <c r="M21" s="66">
        <f>PRODUCT(L21*100/400)</f>
        <v>68.125</v>
      </c>
      <c r="N21" s="71">
        <v>1</v>
      </c>
      <c r="O21" s="72"/>
      <c r="P21" s="73">
        <f>SUM(F21+I21+L21-O21)</f>
        <v>771.5</v>
      </c>
      <c r="Q21" s="74">
        <f>PRODUCT(P21/3*100/400)</f>
        <v>64.29166666666667</v>
      </c>
    </row>
    <row r="22" spans="1:3" ht="21" customHeight="1">
      <c r="A22" s="12" t="s">
        <v>158</v>
      </c>
      <c r="B22" s="128"/>
      <c r="C22" s="55"/>
    </row>
    <row r="23" spans="1:17" ht="21" customHeight="1">
      <c r="A23" s="13">
        <v>1</v>
      </c>
      <c r="B23" s="14" t="s">
        <v>87</v>
      </c>
      <c r="C23" s="85" t="s">
        <v>30</v>
      </c>
      <c r="D23" s="115" t="s">
        <v>88</v>
      </c>
      <c r="E23" s="16" t="s">
        <v>89</v>
      </c>
      <c r="F23" s="17">
        <v>263</v>
      </c>
      <c r="G23" s="18">
        <f>PRODUCT(F23*100/400)</f>
        <v>65.75</v>
      </c>
      <c r="H23" s="21">
        <v>1</v>
      </c>
      <c r="I23" s="17">
        <v>252.5</v>
      </c>
      <c r="J23" s="18">
        <f>PRODUCT(I23*100/400)</f>
        <v>63.125</v>
      </c>
      <c r="K23" s="19">
        <v>1</v>
      </c>
      <c r="L23" s="59">
        <v>266</v>
      </c>
      <c r="M23" s="18">
        <f>PRODUCT(L23*100/400)</f>
        <v>66.5</v>
      </c>
      <c r="N23" s="23">
        <v>2</v>
      </c>
      <c r="O23" s="24"/>
      <c r="P23" s="25">
        <f>SUM(F23+I23+L23-O23)</f>
        <v>781.5</v>
      </c>
      <c r="Q23" s="26">
        <f>PRODUCT(P23/3*100/400)</f>
        <v>65.125</v>
      </c>
    </row>
    <row r="24" spans="1:17" ht="21" customHeight="1">
      <c r="A24" s="41">
        <v>2</v>
      </c>
      <c r="B24" s="149" t="s">
        <v>141</v>
      </c>
      <c r="C24" s="150" t="s">
        <v>54</v>
      </c>
      <c r="D24" s="151" t="s">
        <v>142</v>
      </c>
      <c r="E24" s="152" t="s">
        <v>143</v>
      </c>
      <c r="F24" s="45">
        <v>262</v>
      </c>
      <c r="G24" s="46">
        <f>PRODUCT(F24*100/400)</f>
        <v>65.5</v>
      </c>
      <c r="H24" s="49">
        <v>2</v>
      </c>
      <c r="I24" s="45">
        <v>250</v>
      </c>
      <c r="J24" s="46">
        <f>PRODUCT(I24*100/400)</f>
        <v>62.5</v>
      </c>
      <c r="K24" s="47">
        <v>2</v>
      </c>
      <c r="L24" s="62">
        <v>267.5</v>
      </c>
      <c r="M24" s="46">
        <f>PRODUCT(L24*100/400)</f>
        <v>66.875</v>
      </c>
      <c r="N24" s="51">
        <v>1</v>
      </c>
      <c r="O24" s="52"/>
      <c r="P24" s="53">
        <f>SUM(F24+I24+L24-O24)</f>
        <v>779.5</v>
      </c>
      <c r="Q24" s="54">
        <f>PRODUCT(P24/3*100/400)</f>
        <v>64.95833333333333</v>
      </c>
    </row>
    <row r="25" ht="21" customHeight="1"/>
    <row r="26" spans="1:17" ht="15.75">
      <c r="A26" s="56"/>
      <c r="B26" s="57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</row>
    <row r="27" spans="1:18" ht="24" customHeight="1">
      <c r="A27" s="55" t="s">
        <v>24</v>
      </c>
      <c r="B27" s="56"/>
      <c r="C27" s="57"/>
      <c r="D27" s="57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3:18" ht="15.75">
      <c r="C28" s="57"/>
      <c r="D28" s="57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</sheetData>
  <sheetProtection selectLockedCells="1" selectUnlockedCells="1"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79166666666667" header="0.5118055555555555" footer="0.5118055555555555"/>
  <pageSetup horizontalDpi="300" verticalDpi="300" orientation="landscape" paperSize="9" scale="9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5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114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</row>
    <row r="2" spans="1:18" ht="18.75">
      <c r="A2" s="3"/>
      <c r="B2" s="4"/>
      <c r="C2" s="5"/>
      <c r="D2" s="229" t="s">
        <v>2</v>
      </c>
      <c r="E2" s="229"/>
      <c r="F2" s="229"/>
      <c r="G2" s="229"/>
      <c r="H2" s="229"/>
      <c r="I2" s="6"/>
      <c r="J2" s="6"/>
      <c r="K2" s="4"/>
      <c r="L2" s="4"/>
      <c r="M2" s="4"/>
      <c r="N2" s="4"/>
      <c r="O2" s="4"/>
      <c r="P2" s="2"/>
      <c r="Q2" s="2"/>
      <c r="R2" s="2"/>
    </row>
    <row r="3" spans="1:18" ht="18.75">
      <c r="A3" s="4"/>
      <c r="B3" s="4"/>
      <c r="C3" s="7"/>
      <c r="D3" s="4"/>
      <c r="E3" s="4"/>
      <c r="F3" s="4"/>
      <c r="G3" s="4"/>
      <c r="H3" s="4"/>
      <c r="I3" s="7"/>
      <c r="J3" s="7" t="s">
        <v>3</v>
      </c>
      <c r="K3" s="8" t="s">
        <v>4</v>
      </c>
      <c r="L3" s="7" t="s">
        <v>9</v>
      </c>
      <c r="M3" s="4"/>
      <c r="N3" s="4"/>
      <c r="O3" s="4"/>
      <c r="P3" s="2"/>
      <c r="Q3" s="2"/>
      <c r="R3" s="2"/>
    </row>
    <row r="4" spans="1:18" ht="18.75">
      <c r="A4" s="4"/>
      <c r="B4" s="4"/>
      <c r="C4" s="7" t="s">
        <v>6</v>
      </c>
      <c r="D4" s="4"/>
      <c r="E4" s="4"/>
      <c r="F4" s="4"/>
      <c r="G4" s="4"/>
      <c r="H4" s="4"/>
      <c r="I4" s="7"/>
      <c r="J4" s="7" t="s">
        <v>3</v>
      </c>
      <c r="K4" s="8" t="s">
        <v>7</v>
      </c>
      <c r="L4" s="7" t="s">
        <v>26</v>
      </c>
      <c r="M4" s="4"/>
      <c r="N4" s="4"/>
      <c r="O4" s="4"/>
      <c r="P4" s="2"/>
      <c r="Q4" s="2"/>
      <c r="R4" s="2"/>
    </row>
    <row r="5" spans="1:18" ht="18.75">
      <c r="A5" s="4"/>
      <c r="B5" s="4"/>
      <c r="C5" s="4"/>
      <c r="D5" s="4"/>
      <c r="E5" s="4"/>
      <c r="F5" s="4"/>
      <c r="G5" s="4"/>
      <c r="H5" s="4"/>
      <c r="I5" s="7"/>
      <c r="J5" s="7" t="s">
        <v>3</v>
      </c>
      <c r="K5" s="8" t="s">
        <v>27</v>
      </c>
      <c r="L5" s="7" t="s">
        <v>159</v>
      </c>
      <c r="M5" s="4"/>
      <c r="N5" s="4"/>
      <c r="O5" s="4"/>
      <c r="P5" s="2"/>
      <c r="Q5" s="2"/>
      <c r="R5" s="2"/>
    </row>
    <row r="6" spans="1:17" ht="16.5" customHeight="1">
      <c r="A6" s="230" t="s">
        <v>10</v>
      </c>
      <c r="B6" s="231" t="s">
        <v>11</v>
      </c>
      <c r="C6" s="231" t="s">
        <v>12</v>
      </c>
      <c r="D6" s="232" t="s">
        <v>13</v>
      </c>
      <c r="E6" s="233" t="s">
        <v>14</v>
      </c>
      <c r="F6" s="234" t="s">
        <v>15</v>
      </c>
      <c r="G6" s="234"/>
      <c r="H6" s="234"/>
      <c r="I6" s="234"/>
      <c r="J6" s="234"/>
      <c r="K6" s="234"/>
      <c r="L6" s="234"/>
      <c r="M6" s="234"/>
      <c r="N6" s="234"/>
      <c r="O6" s="235" t="s">
        <v>16</v>
      </c>
      <c r="P6" s="233" t="s">
        <v>17</v>
      </c>
      <c r="Q6" s="236" t="s">
        <v>18</v>
      </c>
    </row>
    <row r="7" spans="1:17" ht="19.5" customHeight="1">
      <c r="A7" s="230"/>
      <c r="B7" s="231"/>
      <c r="C7" s="231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27</v>
      </c>
      <c r="M7" s="10" t="s">
        <v>18</v>
      </c>
      <c r="N7" s="11" t="s">
        <v>19</v>
      </c>
      <c r="O7" s="235"/>
      <c r="P7" s="233"/>
      <c r="Q7" s="236"/>
    </row>
    <row r="8" spans="1:17" ht="21" customHeight="1">
      <c r="A8" s="12" t="s">
        <v>160</v>
      </c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1" customHeight="1">
      <c r="A9" s="13">
        <v>1</v>
      </c>
      <c r="B9" s="129" t="s">
        <v>124</v>
      </c>
      <c r="C9" s="130" t="s">
        <v>54</v>
      </c>
      <c r="D9" s="129" t="s">
        <v>125</v>
      </c>
      <c r="E9" s="16" t="s">
        <v>126</v>
      </c>
      <c r="F9" s="17">
        <v>200</v>
      </c>
      <c r="G9" s="18">
        <f>PRODUCT(F9*100/290)</f>
        <v>68.96551724137932</v>
      </c>
      <c r="H9" s="21">
        <v>2</v>
      </c>
      <c r="I9" s="17">
        <v>205</v>
      </c>
      <c r="J9" s="18">
        <f>PRODUCT(I9*100/290)</f>
        <v>70.6896551724138</v>
      </c>
      <c r="K9" s="19">
        <v>1</v>
      </c>
      <c r="L9" s="59">
        <v>199.5</v>
      </c>
      <c r="M9" s="18">
        <f>PRODUCT(L9*100/290)</f>
        <v>68.79310344827586</v>
      </c>
      <c r="N9" s="23">
        <v>1</v>
      </c>
      <c r="O9" s="24"/>
      <c r="P9" s="25">
        <f>SUM(F9+I9+L9-O9)</f>
        <v>604.5</v>
      </c>
      <c r="Q9" s="26">
        <f>PRODUCT(P9/3*100/290)</f>
        <v>69.48275862068965</v>
      </c>
    </row>
    <row r="10" spans="1:17" ht="21" customHeight="1">
      <c r="A10" s="27">
        <v>2</v>
      </c>
      <c r="B10" s="122" t="s">
        <v>161</v>
      </c>
      <c r="C10" s="87" t="s">
        <v>20</v>
      </c>
      <c r="D10" s="123" t="s">
        <v>162</v>
      </c>
      <c r="E10" s="121" t="s">
        <v>163</v>
      </c>
      <c r="F10" s="31">
        <v>197.5</v>
      </c>
      <c r="G10" s="32">
        <f>PRODUCT(F10*100/290)</f>
        <v>68.10344827586206</v>
      </c>
      <c r="H10" s="35">
        <v>3</v>
      </c>
      <c r="I10" s="31">
        <v>203.5</v>
      </c>
      <c r="J10" s="32">
        <f>PRODUCT(I10*100/290)</f>
        <v>70.17241379310344</v>
      </c>
      <c r="K10" s="33">
        <v>2</v>
      </c>
      <c r="L10" s="60">
        <v>193</v>
      </c>
      <c r="M10" s="32">
        <f>PRODUCT(L10*100/290)</f>
        <v>66.55172413793103</v>
      </c>
      <c r="N10" s="37">
        <v>4</v>
      </c>
      <c r="O10" s="38"/>
      <c r="P10" s="39">
        <f>SUM(F10+I10+L10-O10)</f>
        <v>594</v>
      </c>
      <c r="Q10" s="40">
        <f>PRODUCT(P10/3*100/290)</f>
        <v>68.27586206896552</v>
      </c>
    </row>
    <row r="11" spans="1:17" ht="21" customHeight="1">
      <c r="A11" s="27">
        <v>3</v>
      </c>
      <c r="B11" s="29" t="s">
        <v>164</v>
      </c>
      <c r="C11" s="87" t="s">
        <v>20</v>
      </c>
      <c r="D11" s="92" t="s">
        <v>165</v>
      </c>
      <c r="E11" s="30" t="s">
        <v>166</v>
      </c>
      <c r="F11" s="31">
        <v>201</v>
      </c>
      <c r="G11" s="32">
        <f>PRODUCT(F11*100/290)</f>
        <v>69.3103448275862</v>
      </c>
      <c r="H11" s="35">
        <v>1</v>
      </c>
      <c r="I11" s="31">
        <v>193</v>
      </c>
      <c r="J11" s="32">
        <f>PRODUCT(I11*100/290)</f>
        <v>66.55172413793103</v>
      </c>
      <c r="K11" s="33">
        <v>4</v>
      </c>
      <c r="L11" s="60">
        <v>195</v>
      </c>
      <c r="M11" s="32">
        <f>PRODUCT(L11*100/290)</f>
        <v>67.24137931034483</v>
      </c>
      <c r="N11" s="37">
        <v>2</v>
      </c>
      <c r="O11" s="38"/>
      <c r="P11" s="39">
        <f>SUM(F11+I11+L11-O11)</f>
        <v>589</v>
      </c>
      <c r="Q11" s="40">
        <f>PRODUCT(P11/3*100/290)</f>
        <v>67.70114942528737</v>
      </c>
    </row>
    <row r="12" spans="1:17" ht="21" customHeight="1">
      <c r="A12" s="27">
        <v>4</v>
      </c>
      <c r="B12" s="29" t="s">
        <v>167</v>
      </c>
      <c r="C12" s="87" t="s">
        <v>20</v>
      </c>
      <c r="D12" s="29" t="s">
        <v>168</v>
      </c>
      <c r="E12" s="30" t="s">
        <v>138</v>
      </c>
      <c r="F12" s="31">
        <v>193.5</v>
      </c>
      <c r="G12" s="32">
        <f>PRODUCT(F12*100/290)</f>
        <v>66.72413793103448</v>
      </c>
      <c r="H12" s="35">
        <v>4</v>
      </c>
      <c r="I12" s="31">
        <v>194.5</v>
      </c>
      <c r="J12" s="32">
        <f>PRODUCT(I12*100/290)</f>
        <v>67.06896551724138</v>
      </c>
      <c r="K12" s="33">
        <v>3</v>
      </c>
      <c r="L12" s="60">
        <v>194</v>
      </c>
      <c r="M12" s="32">
        <f>PRODUCT(L12*100/290)</f>
        <v>66.89655172413794</v>
      </c>
      <c r="N12" s="37">
        <v>3</v>
      </c>
      <c r="O12" s="38"/>
      <c r="P12" s="39">
        <f>SUM(F12+I12+L12-O12)</f>
        <v>582</v>
      </c>
      <c r="Q12" s="40">
        <f>PRODUCT(P12/3*100/290)</f>
        <v>66.89655172413794</v>
      </c>
    </row>
    <row r="13" spans="1:17" ht="21" customHeight="1">
      <c r="A13" s="41">
        <v>5</v>
      </c>
      <c r="B13" s="134" t="s">
        <v>169</v>
      </c>
      <c r="C13" s="94" t="s">
        <v>20</v>
      </c>
      <c r="D13" s="140" t="s">
        <v>170</v>
      </c>
      <c r="E13" s="44" t="s">
        <v>41</v>
      </c>
      <c r="F13" s="45">
        <v>178.5</v>
      </c>
      <c r="G13" s="46">
        <f>PRODUCT(F13*100/290)</f>
        <v>61.55172413793103</v>
      </c>
      <c r="H13" s="49">
        <v>5</v>
      </c>
      <c r="I13" s="45">
        <v>182.5</v>
      </c>
      <c r="J13" s="46">
        <f>PRODUCT(I13*100/290)</f>
        <v>62.93103448275862</v>
      </c>
      <c r="K13" s="47">
        <v>5</v>
      </c>
      <c r="L13" s="62">
        <v>192</v>
      </c>
      <c r="M13" s="46">
        <f>PRODUCT(L13*100/290)</f>
        <v>66.20689655172414</v>
      </c>
      <c r="N13" s="51">
        <v>5</v>
      </c>
      <c r="O13" s="52"/>
      <c r="P13" s="53">
        <f>SUM(F13+I13+L13-O13)</f>
        <v>553</v>
      </c>
      <c r="Q13" s="54">
        <f>PRODUCT(P13/3*100/290)</f>
        <v>63.56321839080461</v>
      </c>
    </row>
    <row r="14" ht="21" customHeight="1">
      <c r="C14"/>
    </row>
    <row r="15" spans="1:19" ht="21" customHeight="1">
      <c r="A15" s="12" t="s">
        <v>171</v>
      </c>
      <c r="B15" s="2"/>
      <c r="C15" s="6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7" ht="21" customHeight="1">
      <c r="A16" s="13">
        <v>1</v>
      </c>
      <c r="B16" s="29" t="s">
        <v>172</v>
      </c>
      <c r="C16" s="90" t="s">
        <v>20</v>
      </c>
      <c r="D16" s="92" t="s">
        <v>173</v>
      </c>
      <c r="E16" s="28" t="s">
        <v>174</v>
      </c>
      <c r="F16" s="153">
        <v>194</v>
      </c>
      <c r="G16" s="32">
        <f aca="true" t="shared" si="0" ref="G16:G22">PRODUCT(F16*100/290)</f>
        <v>66.89655172413794</v>
      </c>
      <c r="H16" s="154">
        <v>2</v>
      </c>
      <c r="I16" s="153">
        <v>194.5</v>
      </c>
      <c r="J16" s="32">
        <f aca="true" t="shared" si="1" ref="J16:J22">PRODUCT(I16*100/290)</f>
        <v>67.06896551724138</v>
      </c>
      <c r="K16" s="154">
        <v>1</v>
      </c>
      <c r="L16" s="155">
        <v>201.5</v>
      </c>
      <c r="M16" s="32">
        <f aca="true" t="shared" si="2" ref="M16:M22">PRODUCT(L16*100/290)</f>
        <v>69.48275862068965</v>
      </c>
      <c r="N16" s="156">
        <v>1</v>
      </c>
      <c r="O16" s="156"/>
      <c r="P16" s="39">
        <f aca="true" t="shared" si="3" ref="P16:P22">SUM(F16+I16+L16-O16)</f>
        <v>590</v>
      </c>
      <c r="Q16" s="32">
        <f aca="true" t="shared" si="4" ref="Q16:Q22">PRODUCT(P16/3*100/290)</f>
        <v>67.81609195402298</v>
      </c>
    </row>
    <row r="17" spans="1:17" ht="21" customHeight="1">
      <c r="A17" s="27">
        <v>2</v>
      </c>
      <c r="B17" s="92" t="s">
        <v>175</v>
      </c>
      <c r="C17" s="87" t="s">
        <v>20</v>
      </c>
      <c r="D17" s="119" t="s">
        <v>176</v>
      </c>
      <c r="E17" s="28" t="s">
        <v>177</v>
      </c>
      <c r="F17" s="153">
        <v>192.5</v>
      </c>
      <c r="G17" s="32">
        <f t="shared" si="0"/>
        <v>66.37931034482759</v>
      </c>
      <c r="H17" s="154">
        <v>3</v>
      </c>
      <c r="I17" s="153">
        <v>189.5</v>
      </c>
      <c r="J17" s="32">
        <f t="shared" si="1"/>
        <v>65.34482758620689</v>
      </c>
      <c r="K17" s="154">
        <v>3</v>
      </c>
      <c r="L17" s="155">
        <v>197.5</v>
      </c>
      <c r="M17" s="32">
        <f t="shared" si="2"/>
        <v>68.10344827586206</v>
      </c>
      <c r="N17" s="156">
        <v>2</v>
      </c>
      <c r="O17" s="156"/>
      <c r="P17" s="39">
        <f t="shared" si="3"/>
        <v>579.5</v>
      </c>
      <c r="Q17" s="32">
        <f t="shared" si="4"/>
        <v>66.60919540229884</v>
      </c>
    </row>
    <row r="18" spans="1:17" ht="21" customHeight="1">
      <c r="A18" s="27">
        <v>3</v>
      </c>
      <c r="B18" s="29" t="s">
        <v>178</v>
      </c>
      <c r="C18" s="87" t="s">
        <v>20</v>
      </c>
      <c r="D18" s="92" t="s">
        <v>165</v>
      </c>
      <c r="E18" s="28" t="s">
        <v>166</v>
      </c>
      <c r="F18" s="153">
        <v>195.5</v>
      </c>
      <c r="G18" s="32">
        <f t="shared" si="0"/>
        <v>67.41379310344827</v>
      </c>
      <c r="H18" s="154">
        <v>1</v>
      </c>
      <c r="I18" s="153">
        <v>188.5</v>
      </c>
      <c r="J18" s="32">
        <f t="shared" si="1"/>
        <v>65</v>
      </c>
      <c r="K18" s="154">
        <v>4</v>
      </c>
      <c r="L18" s="155">
        <v>184.5</v>
      </c>
      <c r="M18" s="32">
        <f t="shared" si="2"/>
        <v>63.62068965517241</v>
      </c>
      <c r="N18" s="156">
        <v>3</v>
      </c>
      <c r="O18" s="156"/>
      <c r="P18" s="39">
        <f t="shared" si="3"/>
        <v>568.5</v>
      </c>
      <c r="Q18" s="32">
        <f t="shared" si="4"/>
        <v>65.34482758620689</v>
      </c>
    </row>
    <row r="19" spans="1:17" ht="21" customHeight="1">
      <c r="A19" s="27">
        <v>4</v>
      </c>
      <c r="B19" s="110" t="s">
        <v>179</v>
      </c>
      <c r="C19" s="87" t="s">
        <v>20</v>
      </c>
      <c r="D19" s="28" t="s">
        <v>170</v>
      </c>
      <c r="E19" s="28" t="s">
        <v>41</v>
      </c>
      <c r="F19" s="153">
        <v>187</v>
      </c>
      <c r="G19" s="32">
        <f t="shared" si="0"/>
        <v>64.48275862068965</v>
      </c>
      <c r="H19" s="154">
        <v>4</v>
      </c>
      <c r="I19" s="153">
        <v>192</v>
      </c>
      <c r="J19" s="32">
        <f t="shared" si="1"/>
        <v>66.20689655172414</v>
      </c>
      <c r="K19" s="154">
        <v>2</v>
      </c>
      <c r="L19" s="155">
        <v>181.5</v>
      </c>
      <c r="M19" s="32">
        <f t="shared" si="2"/>
        <v>62.58620689655172</v>
      </c>
      <c r="N19" s="156">
        <v>4</v>
      </c>
      <c r="O19" s="156"/>
      <c r="P19" s="39">
        <f t="shared" si="3"/>
        <v>560.5</v>
      </c>
      <c r="Q19" s="32">
        <f t="shared" si="4"/>
        <v>64.42528735632185</v>
      </c>
    </row>
    <row r="20" spans="1:17" ht="21" customHeight="1">
      <c r="A20" s="27">
        <v>5</v>
      </c>
      <c r="B20" s="110" t="s">
        <v>180</v>
      </c>
      <c r="C20" s="87" t="s">
        <v>20</v>
      </c>
      <c r="D20" s="119" t="s">
        <v>181</v>
      </c>
      <c r="E20" s="28" t="s">
        <v>182</v>
      </c>
      <c r="F20" s="153">
        <v>184</v>
      </c>
      <c r="G20" s="32">
        <f t="shared" si="0"/>
        <v>63.44827586206897</v>
      </c>
      <c r="H20" s="154">
        <v>6</v>
      </c>
      <c r="I20" s="153">
        <v>178</v>
      </c>
      <c r="J20" s="32">
        <f t="shared" si="1"/>
        <v>61.37931034482759</v>
      </c>
      <c r="K20" s="154">
        <v>5</v>
      </c>
      <c r="L20" s="155">
        <v>175</v>
      </c>
      <c r="M20" s="32">
        <f t="shared" si="2"/>
        <v>60.3448275862069</v>
      </c>
      <c r="N20" s="156">
        <v>5</v>
      </c>
      <c r="O20" s="156"/>
      <c r="P20" s="39">
        <f t="shared" si="3"/>
        <v>537</v>
      </c>
      <c r="Q20" s="32">
        <f t="shared" si="4"/>
        <v>61.724137931034484</v>
      </c>
    </row>
    <row r="21" spans="1:17" ht="21" customHeight="1">
      <c r="A21" s="157">
        <v>6</v>
      </c>
      <c r="B21" s="158" t="s">
        <v>183</v>
      </c>
      <c r="C21" s="159" t="s">
        <v>20</v>
      </c>
      <c r="D21" s="158" t="s">
        <v>21</v>
      </c>
      <c r="E21" s="158" t="s">
        <v>184</v>
      </c>
      <c r="F21" s="160">
        <v>185</v>
      </c>
      <c r="G21" s="161">
        <f t="shared" si="0"/>
        <v>63.793103448275865</v>
      </c>
      <c r="H21" s="162">
        <v>5</v>
      </c>
      <c r="I21" s="160">
        <v>170</v>
      </c>
      <c r="J21" s="161">
        <f t="shared" si="1"/>
        <v>58.62068965517241</v>
      </c>
      <c r="K21" s="162">
        <v>6</v>
      </c>
      <c r="L21" s="163">
        <v>174.5</v>
      </c>
      <c r="M21" s="161">
        <f t="shared" si="2"/>
        <v>60.172413793103445</v>
      </c>
      <c r="N21" s="164">
        <v>6</v>
      </c>
      <c r="O21" s="164"/>
      <c r="P21" s="165">
        <f t="shared" si="3"/>
        <v>529.5</v>
      </c>
      <c r="Q21" s="161">
        <f t="shared" si="4"/>
        <v>60.86206896551724</v>
      </c>
    </row>
    <row r="22" spans="1:17" ht="21" customHeight="1">
      <c r="A22" s="166"/>
      <c r="B22" s="167" t="s">
        <v>185</v>
      </c>
      <c r="C22" s="168" t="s">
        <v>20</v>
      </c>
      <c r="D22" s="167" t="s">
        <v>186</v>
      </c>
      <c r="E22" s="169" t="s">
        <v>59</v>
      </c>
      <c r="F22" s="170">
        <v>179.5</v>
      </c>
      <c r="G22" s="66">
        <f t="shared" si="0"/>
        <v>61.89655172413793</v>
      </c>
      <c r="H22" s="171"/>
      <c r="I22" s="170">
        <v>178.5</v>
      </c>
      <c r="J22" s="66">
        <f t="shared" si="1"/>
        <v>61.55172413793103</v>
      </c>
      <c r="K22" s="171"/>
      <c r="L22" s="172">
        <v>195.5</v>
      </c>
      <c r="M22" s="66">
        <f t="shared" si="2"/>
        <v>67.41379310344827</v>
      </c>
      <c r="N22" s="173"/>
      <c r="O22" s="173"/>
      <c r="P22" s="73">
        <f t="shared" si="3"/>
        <v>553.5</v>
      </c>
      <c r="Q22" s="74">
        <f t="shared" si="4"/>
        <v>63.62068965517241</v>
      </c>
    </row>
    <row r="23" ht="21" customHeight="1"/>
    <row r="26" ht="15.75">
      <c r="A26" s="55" t="s">
        <v>24</v>
      </c>
    </row>
    <row r="28" ht="15">
      <c r="A28" s="2"/>
    </row>
    <row r="29" ht="12.75">
      <c r="A29" s="56"/>
    </row>
    <row r="30" ht="15.75">
      <c r="A30" s="57"/>
    </row>
    <row r="33" ht="15">
      <c r="R33" s="2"/>
    </row>
    <row r="36" spans="2:5" ht="15.75">
      <c r="B36" s="55"/>
      <c r="C36" s="55"/>
      <c r="D36" s="55"/>
      <c r="E36" s="55"/>
    </row>
    <row r="37" spans="2:5" ht="15.75">
      <c r="B37" s="55"/>
      <c r="C37" s="55"/>
      <c r="D37" s="55"/>
      <c r="E37" s="55"/>
    </row>
    <row r="47" spans="7:10" ht="15">
      <c r="G47" s="2"/>
      <c r="H47" s="2"/>
      <c r="I47" s="2"/>
      <c r="J47" s="2"/>
    </row>
    <row r="48" spans="7:10" ht="15">
      <c r="G48" s="2"/>
      <c r="H48" s="2"/>
      <c r="I48" s="2"/>
      <c r="J48" s="2"/>
    </row>
    <row r="49" spans="7:10" ht="15">
      <c r="G49" s="2"/>
      <c r="H49" s="2"/>
      <c r="I49" s="2"/>
      <c r="J49" s="2"/>
    </row>
    <row r="50" spans="7:10" ht="15">
      <c r="G50" s="2"/>
      <c r="H50" s="2"/>
      <c r="I50" s="2"/>
      <c r="J50" s="2"/>
    </row>
    <row r="51" spans="7:10" ht="15">
      <c r="G51" s="2"/>
      <c r="H51" s="2"/>
      <c r="I51" s="2"/>
      <c r="J51" s="2"/>
    </row>
    <row r="52" spans="7:10" ht="15">
      <c r="G52" s="2"/>
      <c r="H52" s="2"/>
      <c r="I52" s="2"/>
      <c r="J52" s="2"/>
    </row>
    <row r="53" spans="7:10" ht="15">
      <c r="G53" s="2"/>
      <c r="H53" s="2"/>
      <c r="I53" s="2"/>
      <c r="J53" s="2"/>
    </row>
  </sheetData>
  <sheetProtection selectLockedCells="1" selectUnlockedCells="1"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79166666666667" header="0.5118055555555555" footer="0.5118055555555555"/>
  <pageSetup horizontalDpi="300" verticalDpi="300" orientation="landscape" paperSize="9" scale="9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53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6.57421875" style="0" customWidth="1"/>
    <col min="2" max="2" width="21.57421875" style="0" customWidth="1"/>
    <col min="3" max="3" width="8.421875" style="114" customWidth="1"/>
    <col min="4" max="4" width="15.28125" style="0" customWidth="1"/>
    <col min="5" max="5" width="20.00390625" style="0" customWidth="1"/>
    <col min="6" max="6" width="7.140625" style="0" customWidth="1"/>
    <col min="7" max="7" width="7.7109375" style="0" customWidth="1"/>
    <col min="8" max="8" width="6.00390625" style="0" customWidth="1"/>
    <col min="9" max="9" width="7.140625" style="0" customWidth="1"/>
    <col min="10" max="10" width="7.7109375" style="0" customWidth="1"/>
    <col min="11" max="11" width="5.7109375" style="0" customWidth="1"/>
    <col min="12" max="12" width="7.140625" style="0" customWidth="1"/>
    <col min="13" max="13" width="7.7109375" style="0" customWidth="1"/>
    <col min="14" max="15" width="6.00390625" style="0" customWidth="1"/>
    <col min="16" max="16" width="9.8515625" style="0" customWidth="1"/>
    <col min="17" max="17" width="10.140625" style="0" customWidth="1"/>
    <col min="18" max="18" width="9.421875" style="0" customWidth="1"/>
  </cols>
  <sheetData>
    <row r="1" spans="1:18" ht="20.25" customHeight="1">
      <c r="A1" s="228" t="s">
        <v>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1"/>
      <c r="P1" s="2"/>
      <c r="Q1" s="2"/>
      <c r="R1" s="2"/>
    </row>
    <row r="2" spans="1:18" ht="18.75">
      <c r="A2" s="3"/>
      <c r="B2" s="4"/>
      <c r="C2" s="5"/>
      <c r="D2" s="229" t="s">
        <v>2</v>
      </c>
      <c r="E2" s="229"/>
      <c r="F2" s="229"/>
      <c r="G2" s="229"/>
      <c r="H2" s="229"/>
      <c r="I2" s="6"/>
      <c r="J2" s="6"/>
      <c r="K2" s="4"/>
      <c r="L2" s="4"/>
      <c r="M2" s="4"/>
      <c r="N2" s="4"/>
      <c r="O2" s="4"/>
      <c r="P2" s="2"/>
      <c r="Q2" s="2"/>
      <c r="R2" s="2"/>
    </row>
    <row r="3" spans="1:18" ht="18.75">
      <c r="A3" s="4"/>
      <c r="B3" s="4"/>
      <c r="C3" s="7"/>
      <c r="D3" s="4"/>
      <c r="E3" s="4"/>
      <c r="F3" s="4"/>
      <c r="G3" s="4"/>
      <c r="H3" s="4"/>
      <c r="I3" s="7"/>
      <c r="J3" s="7" t="s">
        <v>3</v>
      </c>
      <c r="K3" s="8" t="s">
        <v>4</v>
      </c>
      <c r="L3" s="7" t="s">
        <v>26</v>
      </c>
      <c r="M3" s="4"/>
      <c r="N3" s="4"/>
      <c r="O3" s="4"/>
      <c r="P3" s="2"/>
      <c r="Q3" s="2"/>
      <c r="R3" s="2"/>
    </row>
    <row r="4" spans="1:18" ht="18.75">
      <c r="A4" s="4"/>
      <c r="B4" s="4"/>
      <c r="C4" s="7" t="s">
        <v>6</v>
      </c>
      <c r="D4" s="4"/>
      <c r="E4" s="4"/>
      <c r="F4" s="4"/>
      <c r="G4" s="4"/>
      <c r="H4" s="4"/>
      <c r="I4" s="7"/>
      <c r="J4" s="7" t="s">
        <v>3</v>
      </c>
      <c r="K4" s="8" t="s">
        <v>7</v>
      </c>
      <c r="L4" s="7" t="s">
        <v>9</v>
      </c>
      <c r="M4" s="4"/>
      <c r="N4" s="4"/>
      <c r="O4" s="4"/>
      <c r="P4" s="2"/>
      <c r="Q4" s="2"/>
      <c r="R4" s="2"/>
    </row>
    <row r="5" spans="1:18" ht="18.75">
      <c r="A5" s="4"/>
      <c r="B5" s="4"/>
      <c r="C5" s="4"/>
      <c r="D5" s="4"/>
      <c r="E5" s="4"/>
      <c r="F5" s="4"/>
      <c r="G5" s="4"/>
      <c r="H5" s="4"/>
      <c r="I5" s="7"/>
      <c r="J5" s="7" t="s">
        <v>3</v>
      </c>
      <c r="K5" s="8" t="s">
        <v>27</v>
      </c>
      <c r="L5" s="7" t="s">
        <v>5</v>
      </c>
      <c r="M5" s="4"/>
      <c r="N5" s="4"/>
      <c r="O5" s="4"/>
      <c r="P5" s="2"/>
      <c r="Q5" s="2"/>
      <c r="R5" s="2"/>
    </row>
    <row r="6" spans="1:17" ht="16.5" customHeight="1">
      <c r="A6" s="230" t="s">
        <v>10</v>
      </c>
      <c r="B6" s="231" t="s">
        <v>11</v>
      </c>
      <c r="C6" s="231" t="s">
        <v>12</v>
      </c>
      <c r="D6" s="232" t="s">
        <v>13</v>
      </c>
      <c r="E6" s="233" t="s">
        <v>14</v>
      </c>
      <c r="F6" s="234" t="s">
        <v>15</v>
      </c>
      <c r="G6" s="234"/>
      <c r="H6" s="234"/>
      <c r="I6" s="234"/>
      <c r="J6" s="234"/>
      <c r="K6" s="234"/>
      <c r="L6" s="234"/>
      <c r="M6" s="234"/>
      <c r="N6" s="234"/>
      <c r="O6" s="235" t="s">
        <v>16</v>
      </c>
      <c r="P6" s="233" t="s">
        <v>17</v>
      </c>
      <c r="Q6" s="236" t="s">
        <v>18</v>
      </c>
    </row>
    <row r="7" spans="1:17" ht="19.5" customHeight="1">
      <c r="A7" s="230"/>
      <c r="B7" s="231"/>
      <c r="C7" s="231"/>
      <c r="D7" s="232"/>
      <c r="E7" s="233"/>
      <c r="F7" s="9" t="s">
        <v>4</v>
      </c>
      <c r="G7" s="10" t="s">
        <v>18</v>
      </c>
      <c r="H7" s="11" t="s">
        <v>19</v>
      </c>
      <c r="I7" s="9" t="s">
        <v>7</v>
      </c>
      <c r="J7" s="10" t="s">
        <v>18</v>
      </c>
      <c r="K7" s="11" t="s">
        <v>19</v>
      </c>
      <c r="L7" s="10" t="s">
        <v>27</v>
      </c>
      <c r="M7" s="10" t="s">
        <v>18</v>
      </c>
      <c r="N7" s="11" t="s">
        <v>19</v>
      </c>
      <c r="O7" s="235"/>
      <c r="P7" s="233"/>
      <c r="Q7" s="236"/>
    </row>
    <row r="8" spans="1:17" ht="21" customHeight="1">
      <c r="A8" s="12" t="s">
        <v>187</v>
      </c>
      <c r="B8" s="2"/>
      <c r="C8" s="6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</row>
    <row r="9" spans="1:17" ht="21" customHeight="1">
      <c r="A9" s="174">
        <v>1</v>
      </c>
      <c r="B9" s="175" t="s">
        <v>124</v>
      </c>
      <c r="C9" s="130" t="s">
        <v>54</v>
      </c>
      <c r="D9" s="129" t="s">
        <v>125</v>
      </c>
      <c r="E9" s="16" t="s">
        <v>126</v>
      </c>
      <c r="F9" s="17">
        <v>264.5</v>
      </c>
      <c r="G9" s="18">
        <f>PRODUCT(F9*100/370)</f>
        <v>71.48648648648648</v>
      </c>
      <c r="H9" s="19">
        <v>1</v>
      </c>
      <c r="I9" s="20">
        <v>245.5</v>
      </c>
      <c r="J9" s="18">
        <f>PRODUCT(I9*100/370)</f>
        <v>66.35135135135135</v>
      </c>
      <c r="K9" s="21">
        <v>3</v>
      </c>
      <c r="L9" s="22">
        <v>252</v>
      </c>
      <c r="M9" s="18">
        <f>PRODUCT(L9*100/370)</f>
        <v>68.10810810810811</v>
      </c>
      <c r="N9" s="23">
        <v>2</v>
      </c>
      <c r="O9" s="24"/>
      <c r="P9" s="25">
        <f>SUM(F9+I9+L9-O9)</f>
        <v>762</v>
      </c>
      <c r="Q9" s="26">
        <f>PRODUCT(P9/3*100/370)</f>
        <v>68.64864864864865</v>
      </c>
    </row>
    <row r="10" spans="1:17" ht="21" customHeight="1">
      <c r="A10" s="176">
        <v>2</v>
      </c>
      <c r="B10" s="177" t="s">
        <v>167</v>
      </c>
      <c r="C10" s="87" t="s">
        <v>20</v>
      </c>
      <c r="D10" s="29" t="s">
        <v>168</v>
      </c>
      <c r="E10" s="30" t="s">
        <v>138</v>
      </c>
      <c r="F10" s="31">
        <v>249</v>
      </c>
      <c r="G10" s="32">
        <f>PRODUCT(F10*100/370)</f>
        <v>67.29729729729729</v>
      </c>
      <c r="H10" s="33">
        <v>2</v>
      </c>
      <c r="I10" s="34">
        <v>252.5</v>
      </c>
      <c r="J10" s="32">
        <f>PRODUCT(I10*100/370)</f>
        <v>68.24324324324324</v>
      </c>
      <c r="K10" s="35">
        <v>1</v>
      </c>
      <c r="L10" s="36">
        <v>254</v>
      </c>
      <c r="M10" s="32">
        <f>PRODUCT(L10*100/370)</f>
        <v>68.64864864864865</v>
      </c>
      <c r="N10" s="37">
        <v>1</v>
      </c>
      <c r="O10" s="38"/>
      <c r="P10" s="39">
        <f>SUM(F10+I10+L10-O10)</f>
        <v>755.5</v>
      </c>
      <c r="Q10" s="40">
        <f>PRODUCT(P10/3*100/370)</f>
        <v>68.06306306306307</v>
      </c>
    </row>
    <row r="11" spans="1:17" ht="21" customHeight="1">
      <c r="A11" s="176">
        <v>3</v>
      </c>
      <c r="B11" s="178" t="s">
        <v>169</v>
      </c>
      <c r="C11" s="87" t="s">
        <v>20</v>
      </c>
      <c r="D11" s="119" t="s">
        <v>170</v>
      </c>
      <c r="E11" s="30" t="s">
        <v>41</v>
      </c>
      <c r="F11" s="31">
        <v>236</v>
      </c>
      <c r="G11" s="32">
        <f>PRODUCT(F11*100/370)</f>
        <v>63.78378378378378</v>
      </c>
      <c r="H11" s="33">
        <v>4</v>
      </c>
      <c r="I11" s="34">
        <v>241.5</v>
      </c>
      <c r="J11" s="32">
        <f>PRODUCT(I11*100/370)</f>
        <v>65.27027027027027</v>
      </c>
      <c r="K11" s="35">
        <v>4</v>
      </c>
      <c r="L11" s="36">
        <v>242.5</v>
      </c>
      <c r="M11" s="32">
        <f>PRODUCT(L11*100/370)</f>
        <v>65.54054054054055</v>
      </c>
      <c r="N11" s="37">
        <v>3</v>
      </c>
      <c r="O11" s="38"/>
      <c r="P11" s="39">
        <f>SUM(F11+I11+L11-O11)</f>
        <v>720</v>
      </c>
      <c r="Q11" s="40">
        <f>PRODUCT(P11/3*100/370)</f>
        <v>64.86486486486487</v>
      </c>
    </row>
    <row r="12" spans="1:17" ht="21" customHeight="1">
      <c r="A12" s="176">
        <v>4</v>
      </c>
      <c r="B12" s="179" t="s">
        <v>161</v>
      </c>
      <c r="C12" s="87" t="s">
        <v>20</v>
      </c>
      <c r="D12" s="123" t="s">
        <v>162</v>
      </c>
      <c r="E12" s="121" t="s">
        <v>163</v>
      </c>
      <c r="F12" s="31">
        <v>236.5</v>
      </c>
      <c r="G12" s="32">
        <f>PRODUCT(F12*100/370)</f>
        <v>63.91891891891892</v>
      </c>
      <c r="H12" s="33">
        <v>3</v>
      </c>
      <c r="I12" s="34">
        <v>247</v>
      </c>
      <c r="J12" s="32">
        <f>PRODUCT(I12*100/370)</f>
        <v>66.75675675675676</v>
      </c>
      <c r="K12" s="35">
        <v>2</v>
      </c>
      <c r="L12" s="36">
        <v>230</v>
      </c>
      <c r="M12" s="32">
        <f>PRODUCT(L12*100/370)</f>
        <v>62.16216216216216</v>
      </c>
      <c r="N12" s="37">
        <v>4</v>
      </c>
      <c r="O12" s="38"/>
      <c r="P12" s="39">
        <f>SUM(F12+I12+L12-O12)</f>
        <v>713.5</v>
      </c>
      <c r="Q12" s="40">
        <f>PRODUCT(P12/3*100/370)</f>
        <v>64.27927927927928</v>
      </c>
    </row>
    <row r="13" spans="1:17" ht="21" customHeight="1">
      <c r="A13" s="180">
        <v>5</v>
      </c>
      <c r="B13" s="181" t="s">
        <v>164</v>
      </c>
      <c r="C13" s="94" t="s">
        <v>20</v>
      </c>
      <c r="D13" s="61" t="s">
        <v>165</v>
      </c>
      <c r="E13" s="44" t="s">
        <v>166</v>
      </c>
      <c r="F13" s="45">
        <v>202</v>
      </c>
      <c r="G13" s="46">
        <f>PRODUCT(F13*100/370)</f>
        <v>54.5945945945946</v>
      </c>
      <c r="H13" s="47">
        <v>5</v>
      </c>
      <c r="I13" s="48">
        <v>213.5</v>
      </c>
      <c r="J13" s="46">
        <f>PRODUCT(I13*100/370)</f>
        <v>57.7027027027027</v>
      </c>
      <c r="K13" s="49">
        <v>5</v>
      </c>
      <c r="L13" s="50">
        <v>199</v>
      </c>
      <c r="M13" s="46">
        <f>PRODUCT(L13*100/370)</f>
        <v>53.78378378378378</v>
      </c>
      <c r="N13" s="51">
        <v>5</v>
      </c>
      <c r="O13" s="52">
        <v>6</v>
      </c>
      <c r="P13" s="53">
        <f>SUM(F13+I13+L13-O13)</f>
        <v>608.5</v>
      </c>
      <c r="Q13" s="54">
        <f>PRODUCT(P13/3*100/370)</f>
        <v>54.81981981981983</v>
      </c>
    </row>
    <row r="14" ht="21" customHeight="1">
      <c r="C14"/>
    </row>
    <row r="15" spans="1:19" ht="21" customHeight="1">
      <c r="A15" s="12" t="s">
        <v>188</v>
      </c>
      <c r="B15" s="2"/>
      <c r="C15" s="6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7" ht="21" customHeight="1">
      <c r="A16" s="13">
        <v>1</v>
      </c>
      <c r="B16" s="182" t="s">
        <v>179</v>
      </c>
      <c r="C16" s="85" t="s">
        <v>20</v>
      </c>
      <c r="D16" s="14" t="s">
        <v>170</v>
      </c>
      <c r="E16" s="16" t="s">
        <v>41</v>
      </c>
      <c r="F16" s="17">
        <v>240.5</v>
      </c>
      <c r="G16" s="18">
        <f>PRODUCT(F16*100/370)</f>
        <v>65</v>
      </c>
      <c r="H16" s="19">
        <v>1</v>
      </c>
      <c r="I16" s="17">
        <v>249</v>
      </c>
      <c r="J16" s="18">
        <f>PRODUCT(I16*100/370)</f>
        <v>67.29729729729729</v>
      </c>
      <c r="K16" s="19">
        <v>1</v>
      </c>
      <c r="L16" s="22">
        <v>239.5</v>
      </c>
      <c r="M16" s="18">
        <f>PRODUCT(L16*100/370)</f>
        <v>64.72972972972973</v>
      </c>
      <c r="N16" s="23">
        <v>1</v>
      </c>
      <c r="O16" s="24"/>
      <c r="P16" s="25">
        <f>SUM(F16+I16+L16-O16)</f>
        <v>729</v>
      </c>
      <c r="Q16" s="26">
        <f>PRODUCT(P16/3*100/370)</f>
        <v>65.67567567567568</v>
      </c>
    </row>
    <row r="17" spans="1:17" ht="21" customHeight="1">
      <c r="A17" s="157">
        <v>2</v>
      </c>
      <c r="B17" s="183" t="s">
        <v>178</v>
      </c>
      <c r="C17" s="184" t="s">
        <v>20</v>
      </c>
      <c r="D17" s="185" t="s">
        <v>165</v>
      </c>
      <c r="E17" s="186" t="s">
        <v>166</v>
      </c>
      <c r="F17" s="45">
        <v>211</v>
      </c>
      <c r="G17" s="46">
        <f>PRODUCT(F17*100/370)</f>
        <v>57.027027027027025</v>
      </c>
      <c r="H17" s="47">
        <v>2</v>
      </c>
      <c r="I17" s="45">
        <v>235</v>
      </c>
      <c r="J17" s="46">
        <f>PRODUCT(I17*100/370)</f>
        <v>63.513513513513516</v>
      </c>
      <c r="K17" s="47">
        <v>2</v>
      </c>
      <c r="L17" s="50">
        <v>220.5</v>
      </c>
      <c r="M17" s="46">
        <f>PRODUCT(L17*100/370)</f>
        <v>59.5945945945946</v>
      </c>
      <c r="N17" s="51">
        <v>2</v>
      </c>
      <c r="O17" s="187"/>
      <c r="P17" s="165">
        <f>SUM(F17+I17+L17-O17)</f>
        <v>666.5</v>
      </c>
      <c r="Q17" s="188">
        <f>PRODUCT(P17/3*100/370)</f>
        <v>60.045045045045036</v>
      </c>
    </row>
    <row r="18" spans="1:17" ht="21" customHeight="1">
      <c r="A18" s="63"/>
      <c r="B18" s="95" t="s">
        <v>172</v>
      </c>
      <c r="C18" s="189" t="s">
        <v>20</v>
      </c>
      <c r="D18" s="190" t="s">
        <v>173</v>
      </c>
      <c r="E18" s="64" t="s">
        <v>174</v>
      </c>
      <c r="F18" s="170">
        <v>248</v>
      </c>
      <c r="G18" s="66">
        <f>PRODUCT(F18*100/370)</f>
        <v>67.02702702702703</v>
      </c>
      <c r="H18" s="171"/>
      <c r="I18" s="170">
        <v>251</v>
      </c>
      <c r="J18" s="66">
        <f>PRODUCT(I18*100/370)</f>
        <v>67.83783783783784</v>
      </c>
      <c r="K18" s="171"/>
      <c r="L18" s="172">
        <v>250</v>
      </c>
      <c r="M18" s="66">
        <f>PRODUCT(L18*100/370)</f>
        <v>67.56756756756756</v>
      </c>
      <c r="N18" s="173"/>
      <c r="O18" s="173"/>
      <c r="P18" s="73">
        <f>SUM(F18+I18+L18-O18)</f>
        <v>749</v>
      </c>
      <c r="Q18" s="74">
        <f>PRODUCT(P18/3*100/370)</f>
        <v>67.47747747747746</v>
      </c>
    </row>
    <row r="19" ht="21" customHeight="1"/>
    <row r="20" ht="21" customHeight="1">
      <c r="C20"/>
    </row>
    <row r="21" ht="21" customHeight="1">
      <c r="C21"/>
    </row>
    <row r="22" ht="21" customHeight="1">
      <c r="A22" s="55" t="s">
        <v>24</v>
      </c>
    </row>
    <row r="23" ht="21" customHeight="1"/>
    <row r="26" ht="12.75">
      <c r="S26" s="191" t="s">
        <v>1</v>
      </c>
    </row>
    <row r="28" spans="1:17" ht="15">
      <c r="A28" s="2"/>
      <c r="B28" s="2"/>
      <c r="C28" s="6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</row>
    <row r="29" spans="1:17" ht="15.75">
      <c r="A29" s="56"/>
      <c r="B29" s="57"/>
      <c r="C29" s="6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</row>
    <row r="30" spans="1:17" ht="15.75">
      <c r="A30" s="57"/>
      <c r="B30" s="56"/>
      <c r="C30" s="125"/>
      <c r="D30" s="57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</row>
    <row r="31" spans="7:12" ht="15">
      <c r="G31" s="2"/>
      <c r="H31" s="2"/>
      <c r="I31" s="2"/>
      <c r="J31" s="2"/>
      <c r="K31" s="2"/>
      <c r="L31" s="2"/>
    </row>
    <row r="33" ht="15">
      <c r="R33" s="2"/>
    </row>
    <row r="36" spans="2:5" ht="15.75">
      <c r="B36" s="55"/>
      <c r="C36" s="55"/>
      <c r="D36" s="55"/>
      <c r="E36" s="55"/>
    </row>
    <row r="37" spans="2:5" ht="15.75">
      <c r="B37" s="55"/>
      <c r="C37" s="55"/>
      <c r="D37" s="55"/>
      <c r="E37" s="55"/>
    </row>
    <row r="47" spans="7:10" ht="15">
      <c r="G47" s="2"/>
      <c r="H47" s="2"/>
      <c r="I47" s="2"/>
      <c r="J47" s="2"/>
    </row>
    <row r="48" spans="7:10" ht="15">
      <c r="G48" s="2"/>
      <c r="H48" s="2"/>
      <c r="I48" s="2"/>
      <c r="J48" s="2"/>
    </row>
    <row r="49" spans="7:10" ht="15">
      <c r="G49" s="2"/>
      <c r="H49" s="2"/>
      <c r="I49" s="2"/>
      <c r="J49" s="2"/>
    </row>
    <row r="50" spans="7:10" ht="15">
      <c r="G50" s="2"/>
      <c r="H50" s="2"/>
      <c r="I50" s="2"/>
      <c r="J50" s="2"/>
    </row>
    <row r="51" spans="7:10" ht="15">
      <c r="G51" s="2"/>
      <c r="H51" s="2"/>
      <c r="I51" s="2"/>
      <c r="J51" s="2"/>
    </row>
    <row r="52" spans="7:10" ht="15">
      <c r="G52" s="2"/>
      <c r="H52" s="2"/>
      <c r="I52" s="2"/>
      <c r="J52" s="2"/>
    </row>
    <row r="53" spans="7:10" ht="15">
      <c r="G53" s="2"/>
      <c r="H53" s="2"/>
      <c r="I53" s="2"/>
      <c r="J53" s="2"/>
    </row>
  </sheetData>
  <sheetProtection selectLockedCells="1" selectUnlockedCells="1"/>
  <mergeCells count="11">
    <mergeCell ref="O6:O7"/>
    <mergeCell ref="P6:P7"/>
    <mergeCell ref="Q6:Q7"/>
    <mergeCell ref="A1:N1"/>
    <mergeCell ref="D2:H2"/>
    <mergeCell ref="A6:A7"/>
    <mergeCell ref="B6:B7"/>
    <mergeCell ref="C6:C7"/>
    <mergeCell ref="D6:D7"/>
    <mergeCell ref="E6:E7"/>
    <mergeCell ref="F6:N6"/>
  </mergeCells>
  <printOptions/>
  <pageMargins left="0" right="0" top="0" bottom="0.7479166666666667" header="0.5118055555555555" footer="0.5118055555555555"/>
  <pageSetup horizontalDpi="300" verticalDpi="300" orientation="landscape" paperSize="9" scale="9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21" customHeight="1"/>
  <cols>
    <col min="1" max="1" width="7.7109375" style="114" customWidth="1"/>
    <col min="2" max="2" width="20.140625" style="114" customWidth="1"/>
    <col min="3" max="3" width="8.28125" style="114" customWidth="1"/>
    <col min="4" max="4" width="18.421875" style="114" customWidth="1"/>
    <col min="5" max="5" width="22.00390625" style="114" customWidth="1"/>
    <col min="6" max="7" width="9.140625" style="192" customWidth="1"/>
    <col min="8" max="16384" width="9.140625" style="114" customWidth="1"/>
  </cols>
  <sheetData>
    <row r="1" spans="1:10" ht="21" customHeight="1">
      <c r="A1" s="239" t="s">
        <v>0</v>
      </c>
      <c r="B1" s="239"/>
      <c r="C1" s="239"/>
      <c r="D1" s="239"/>
      <c r="E1" s="239"/>
      <c r="F1" s="239"/>
      <c r="G1" s="239"/>
      <c r="H1" s="239"/>
      <c r="I1" s="193"/>
      <c r="J1" s="193"/>
    </row>
    <row r="2" spans="1:10" ht="21" customHeight="1">
      <c r="A2" s="128"/>
      <c r="B2" s="194"/>
      <c r="C2" s="5"/>
      <c r="D2" s="229"/>
      <c r="E2" s="229"/>
      <c r="F2" s="229"/>
      <c r="G2" s="229"/>
      <c r="H2" s="229"/>
      <c r="I2" s="195"/>
      <c r="J2" s="196"/>
    </row>
    <row r="3" spans="1:10" ht="21" customHeight="1">
      <c r="A3" s="240" t="s">
        <v>15</v>
      </c>
      <c r="B3" s="240"/>
      <c r="C3" s="240"/>
      <c r="D3" s="240"/>
      <c r="E3" s="240"/>
      <c r="F3" s="240"/>
      <c r="G3" s="240"/>
      <c r="H3" s="240"/>
      <c r="I3" s="197"/>
      <c r="J3" s="197"/>
    </row>
    <row r="4" spans="1:8" ht="21" customHeight="1">
      <c r="A4" s="230" t="s">
        <v>10</v>
      </c>
      <c r="B4" s="231" t="s">
        <v>11</v>
      </c>
      <c r="C4" s="231" t="s">
        <v>12</v>
      </c>
      <c r="D4" s="232" t="s">
        <v>13</v>
      </c>
      <c r="E4" s="233" t="s">
        <v>14</v>
      </c>
      <c r="F4" s="198" t="s">
        <v>189</v>
      </c>
      <c r="G4" s="199" t="s">
        <v>190</v>
      </c>
      <c r="H4" s="199" t="s">
        <v>191</v>
      </c>
    </row>
    <row r="5" spans="1:8" ht="21" customHeight="1">
      <c r="A5" s="230"/>
      <c r="B5" s="231"/>
      <c r="C5" s="231"/>
      <c r="D5" s="232"/>
      <c r="E5" s="233"/>
      <c r="F5" s="200" t="s">
        <v>192</v>
      </c>
      <c r="G5" s="201" t="s">
        <v>192</v>
      </c>
      <c r="H5" s="201"/>
    </row>
    <row r="6" spans="1:8" ht="21" customHeight="1">
      <c r="A6" s="82" t="s">
        <v>193</v>
      </c>
      <c r="B6" s="195"/>
      <c r="C6" s="195"/>
      <c r="D6" s="195"/>
      <c r="E6" s="195"/>
      <c r="F6" s="202"/>
      <c r="G6" s="202"/>
      <c r="H6" s="196"/>
    </row>
    <row r="7" spans="1:8" ht="21" customHeight="1">
      <c r="A7" s="203">
        <v>1</v>
      </c>
      <c r="B7" s="84" t="s">
        <v>29</v>
      </c>
      <c r="C7" s="85" t="s">
        <v>30</v>
      </c>
      <c r="D7" s="115" t="s">
        <v>31</v>
      </c>
      <c r="E7" s="115" t="s">
        <v>32</v>
      </c>
      <c r="F7" s="204">
        <v>67.53</v>
      </c>
      <c r="G7" s="204">
        <v>72.38</v>
      </c>
      <c r="H7" s="205">
        <f aca="true" t="shared" si="0" ref="H7:H18">SUM(F7:G7)</f>
        <v>139.91</v>
      </c>
    </row>
    <row r="8" spans="1:8" ht="21" customHeight="1">
      <c r="A8" s="206">
        <v>2</v>
      </c>
      <c r="B8" s="92" t="s">
        <v>53</v>
      </c>
      <c r="C8" s="87" t="s">
        <v>54</v>
      </c>
      <c r="D8" s="207" t="s">
        <v>55</v>
      </c>
      <c r="E8" s="119" t="s">
        <v>53</v>
      </c>
      <c r="F8" s="208">
        <v>65.46</v>
      </c>
      <c r="G8" s="208">
        <v>69.31</v>
      </c>
      <c r="H8" s="209">
        <f t="shared" si="0"/>
        <v>134.76999999999998</v>
      </c>
    </row>
    <row r="9" spans="1:8" ht="21" customHeight="1">
      <c r="A9" s="206">
        <v>3</v>
      </c>
      <c r="B9" s="86" t="s">
        <v>33</v>
      </c>
      <c r="C9" s="87" t="s">
        <v>20</v>
      </c>
      <c r="D9" s="86" t="s">
        <v>34</v>
      </c>
      <c r="E9" s="86" t="s">
        <v>35</v>
      </c>
      <c r="F9" s="208">
        <v>65.39</v>
      </c>
      <c r="G9" s="208">
        <v>68.66</v>
      </c>
      <c r="H9" s="209">
        <f t="shared" si="0"/>
        <v>134.05</v>
      </c>
    </row>
    <row r="10" spans="1:8" ht="21" customHeight="1">
      <c r="A10" s="206">
        <v>4</v>
      </c>
      <c r="B10" s="89" t="s">
        <v>36</v>
      </c>
      <c r="C10" s="90" t="s">
        <v>20</v>
      </c>
      <c r="D10" s="89" t="s">
        <v>37</v>
      </c>
      <c r="E10" s="89" t="s">
        <v>38</v>
      </c>
      <c r="F10" s="208">
        <v>64.97</v>
      </c>
      <c r="G10" s="208">
        <v>67.97</v>
      </c>
      <c r="H10" s="209">
        <f t="shared" si="0"/>
        <v>132.94</v>
      </c>
    </row>
    <row r="11" spans="1:8" ht="21" customHeight="1">
      <c r="A11" s="206">
        <v>5</v>
      </c>
      <c r="B11" s="92" t="s">
        <v>39</v>
      </c>
      <c r="C11" s="87" t="s">
        <v>20</v>
      </c>
      <c r="D11" s="119" t="s">
        <v>40</v>
      </c>
      <c r="E11" s="119" t="s">
        <v>41</v>
      </c>
      <c r="F11" s="208">
        <v>64.77</v>
      </c>
      <c r="G11" s="208">
        <v>67.53</v>
      </c>
      <c r="H11" s="209">
        <f t="shared" si="0"/>
        <v>132.3</v>
      </c>
    </row>
    <row r="12" spans="1:8" ht="21" customHeight="1">
      <c r="A12" s="206">
        <v>6</v>
      </c>
      <c r="B12" s="92" t="s">
        <v>42</v>
      </c>
      <c r="C12" s="87" t="s">
        <v>20</v>
      </c>
      <c r="D12" s="92" t="s">
        <v>43</v>
      </c>
      <c r="E12" s="119" t="s">
        <v>44</v>
      </c>
      <c r="F12" s="208">
        <v>62.3</v>
      </c>
      <c r="G12" s="208">
        <v>66.16</v>
      </c>
      <c r="H12" s="209">
        <f t="shared" si="0"/>
        <v>128.45999999999998</v>
      </c>
    </row>
    <row r="13" spans="1:8" ht="21" customHeight="1">
      <c r="A13" s="206">
        <v>7</v>
      </c>
      <c r="B13" s="92" t="s">
        <v>42</v>
      </c>
      <c r="C13" s="87" t="s">
        <v>20</v>
      </c>
      <c r="D13" s="92" t="s">
        <v>45</v>
      </c>
      <c r="E13" s="119" t="s">
        <v>44</v>
      </c>
      <c r="F13" s="208">
        <v>61.55</v>
      </c>
      <c r="G13" s="208">
        <v>64.97</v>
      </c>
      <c r="H13" s="209">
        <f t="shared" si="0"/>
        <v>126.52</v>
      </c>
    </row>
    <row r="14" spans="1:8" ht="21" customHeight="1">
      <c r="A14" s="206">
        <v>8</v>
      </c>
      <c r="B14" s="92" t="s">
        <v>46</v>
      </c>
      <c r="C14" s="87" t="s">
        <v>20</v>
      </c>
      <c r="D14" s="92" t="s">
        <v>47</v>
      </c>
      <c r="E14" s="119" t="s">
        <v>48</v>
      </c>
      <c r="F14" s="208">
        <v>61.45</v>
      </c>
      <c r="G14" s="208">
        <v>63.78</v>
      </c>
      <c r="H14" s="209">
        <f t="shared" si="0"/>
        <v>125.23</v>
      </c>
    </row>
    <row r="15" spans="1:8" ht="21" customHeight="1">
      <c r="A15" s="206">
        <v>9</v>
      </c>
      <c r="B15" s="86" t="s">
        <v>57</v>
      </c>
      <c r="C15" s="87" t="s">
        <v>20</v>
      </c>
      <c r="D15" s="86" t="s">
        <v>58</v>
      </c>
      <c r="E15" s="210" t="s">
        <v>59</v>
      </c>
      <c r="F15" s="211">
        <v>63.55</v>
      </c>
      <c r="G15" s="208"/>
      <c r="H15" s="209">
        <f t="shared" si="0"/>
        <v>63.55</v>
      </c>
    </row>
    <row r="16" spans="1:8" ht="21" customHeight="1">
      <c r="A16" s="206">
        <v>10</v>
      </c>
      <c r="B16" s="212" t="s">
        <v>49</v>
      </c>
      <c r="C16" s="87" t="s">
        <v>20</v>
      </c>
      <c r="D16" s="119" t="s">
        <v>50</v>
      </c>
      <c r="E16" s="119" t="s">
        <v>51</v>
      </c>
      <c r="F16" s="208"/>
      <c r="G16" s="208">
        <v>62.34</v>
      </c>
      <c r="H16" s="209">
        <f t="shared" si="0"/>
        <v>62.34</v>
      </c>
    </row>
    <row r="17" spans="1:8" ht="21" customHeight="1">
      <c r="A17" s="206">
        <v>11</v>
      </c>
      <c r="B17" s="212" t="s">
        <v>60</v>
      </c>
      <c r="C17" s="87" t="s">
        <v>20</v>
      </c>
      <c r="D17" s="119" t="s">
        <v>61</v>
      </c>
      <c r="E17" s="119" t="s">
        <v>41</v>
      </c>
      <c r="F17" s="208">
        <v>55.13</v>
      </c>
      <c r="G17" s="208"/>
      <c r="H17" s="209">
        <f t="shared" si="0"/>
        <v>55.13</v>
      </c>
    </row>
    <row r="18" spans="1:8" ht="21" customHeight="1">
      <c r="A18" s="213">
        <v>12</v>
      </c>
      <c r="B18" s="61" t="s">
        <v>62</v>
      </c>
      <c r="C18" s="94" t="s">
        <v>30</v>
      </c>
      <c r="D18" s="61" t="s">
        <v>63</v>
      </c>
      <c r="E18" s="140" t="s">
        <v>64</v>
      </c>
      <c r="F18" s="214">
        <v>52.34</v>
      </c>
      <c r="G18" s="214"/>
      <c r="H18" s="215">
        <f t="shared" si="0"/>
        <v>52.34</v>
      </c>
    </row>
    <row r="20" spans="1:9" ht="21" customHeight="1">
      <c r="A20" s="82" t="s">
        <v>194</v>
      </c>
      <c r="B20" s="195"/>
      <c r="C20" s="195"/>
      <c r="D20" s="195"/>
      <c r="E20" s="195"/>
      <c r="F20" s="216"/>
      <c r="G20" s="216"/>
      <c r="H20" s="202"/>
      <c r="I20" s="202"/>
    </row>
    <row r="21" spans="1:8" ht="21" customHeight="1">
      <c r="A21" s="203">
        <v>1</v>
      </c>
      <c r="B21" s="84" t="s">
        <v>69</v>
      </c>
      <c r="C21" s="85" t="s">
        <v>20</v>
      </c>
      <c r="D21" s="115" t="s">
        <v>70</v>
      </c>
      <c r="E21" s="115" t="s">
        <v>71</v>
      </c>
      <c r="F21" s="204">
        <v>66.13</v>
      </c>
      <c r="G21" s="204">
        <v>67.04</v>
      </c>
      <c r="H21" s="205">
        <f aca="true" t="shared" si="1" ref="H21:H28">SUM(F21:G21)</f>
        <v>133.17000000000002</v>
      </c>
    </row>
    <row r="22" spans="1:8" ht="21" customHeight="1">
      <c r="A22" s="206">
        <v>3</v>
      </c>
      <c r="B22" s="92" t="s">
        <v>75</v>
      </c>
      <c r="C22" s="87" t="s">
        <v>20</v>
      </c>
      <c r="D22" s="92" t="s">
        <v>76</v>
      </c>
      <c r="E22" s="119" t="s">
        <v>77</v>
      </c>
      <c r="F22" s="208">
        <v>64.26</v>
      </c>
      <c r="G22" s="208">
        <v>67.63</v>
      </c>
      <c r="H22" s="209">
        <f t="shared" si="1"/>
        <v>131.89</v>
      </c>
    </row>
    <row r="23" spans="1:10" ht="21" customHeight="1">
      <c r="A23" s="206">
        <v>2</v>
      </c>
      <c r="B23" s="137" t="s">
        <v>72</v>
      </c>
      <c r="C23" s="118" t="s">
        <v>54</v>
      </c>
      <c r="D23" s="137" t="s">
        <v>73</v>
      </c>
      <c r="E23" s="119" t="s">
        <v>74</v>
      </c>
      <c r="F23" s="208">
        <v>64.31</v>
      </c>
      <c r="G23" s="208">
        <v>66.29</v>
      </c>
      <c r="H23" s="209">
        <f t="shared" si="1"/>
        <v>130.60000000000002</v>
      </c>
      <c r="J23" s="202"/>
    </row>
    <row r="24" spans="1:8" ht="21" customHeight="1">
      <c r="A24" s="206">
        <v>5</v>
      </c>
      <c r="B24" s="92" t="s">
        <v>81</v>
      </c>
      <c r="C24" s="87" t="s">
        <v>20</v>
      </c>
      <c r="D24" s="119" t="s">
        <v>82</v>
      </c>
      <c r="E24" s="119" t="s">
        <v>83</v>
      </c>
      <c r="F24" s="208">
        <v>63.97</v>
      </c>
      <c r="G24" s="208">
        <v>66.21</v>
      </c>
      <c r="H24" s="209">
        <f t="shared" si="1"/>
        <v>130.18</v>
      </c>
    </row>
    <row r="25" spans="1:8" ht="21" customHeight="1">
      <c r="A25" s="206">
        <v>6</v>
      </c>
      <c r="B25" s="212" t="s">
        <v>60</v>
      </c>
      <c r="C25" s="87" t="s">
        <v>20</v>
      </c>
      <c r="D25" s="119" t="s">
        <v>61</v>
      </c>
      <c r="E25" s="119" t="s">
        <v>41</v>
      </c>
      <c r="F25" s="208">
        <v>62.75</v>
      </c>
      <c r="G25" s="208">
        <v>67.29</v>
      </c>
      <c r="H25" s="209">
        <f t="shared" si="1"/>
        <v>130.04000000000002</v>
      </c>
    </row>
    <row r="26" spans="1:8" ht="21" customHeight="1">
      <c r="A26" s="206">
        <v>4</v>
      </c>
      <c r="B26" s="119" t="s">
        <v>78</v>
      </c>
      <c r="C26" s="87" t="s">
        <v>30</v>
      </c>
      <c r="D26" s="119" t="s">
        <v>79</v>
      </c>
      <c r="E26" s="119" t="s">
        <v>80</v>
      </c>
      <c r="F26" s="211">
        <v>64.17</v>
      </c>
      <c r="G26" s="208">
        <v>65.5</v>
      </c>
      <c r="H26" s="209">
        <f t="shared" si="1"/>
        <v>129.67000000000002</v>
      </c>
    </row>
    <row r="27" spans="1:8" ht="21" customHeight="1">
      <c r="A27" s="206">
        <v>7</v>
      </c>
      <c r="B27" s="92" t="s">
        <v>84</v>
      </c>
      <c r="C27" s="87" t="s">
        <v>30</v>
      </c>
      <c r="D27" s="119" t="s">
        <v>85</v>
      </c>
      <c r="E27" s="119" t="s">
        <v>86</v>
      </c>
      <c r="F27" s="208">
        <v>57.84</v>
      </c>
      <c r="G27" s="208">
        <v>64.46</v>
      </c>
      <c r="H27" s="209">
        <f t="shared" si="1"/>
        <v>122.3</v>
      </c>
    </row>
    <row r="28" spans="1:8" ht="21" customHeight="1">
      <c r="A28" s="213">
        <v>8</v>
      </c>
      <c r="B28" s="140" t="s">
        <v>87</v>
      </c>
      <c r="C28" s="94" t="s">
        <v>30</v>
      </c>
      <c r="D28" s="140" t="s">
        <v>88</v>
      </c>
      <c r="E28" s="140" t="s">
        <v>89</v>
      </c>
      <c r="F28" s="214">
        <v>56.47</v>
      </c>
      <c r="G28" s="214">
        <v>62.38</v>
      </c>
      <c r="H28" s="215">
        <f t="shared" si="1"/>
        <v>118.85</v>
      </c>
    </row>
    <row r="29" spans="1:9" ht="21" customHeight="1">
      <c r="A29" s="82" t="s">
        <v>195</v>
      </c>
      <c r="F29" s="217"/>
      <c r="H29" s="192"/>
      <c r="I29" s="192"/>
    </row>
    <row r="30" spans="1:8" ht="21" customHeight="1">
      <c r="A30" s="203">
        <v>1</v>
      </c>
      <c r="B30" s="218" t="s">
        <v>92</v>
      </c>
      <c r="C30" s="130" t="s">
        <v>54</v>
      </c>
      <c r="D30" s="218" t="s">
        <v>93</v>
      </c>
      <c r="E30" s="15" t="s">
        <v>92</v>
      </c>
      <c r="F30" s="204">
        <v>65.88</v>
      </c>
      <c r="G30" s="204">
        <v>70.17</v>
      </c>
      <c r="H30" s="205">
        <f aca="true" t="shared" si="2" ref="H30:H40">SUM(F30:G30)</f>
        <v>136.05</v>
      </c>
    </row>
    <row r="31" spans="1:13" ht="21" customHeight="1">
      <c r="A31" s="206">
        <v>2</v>
      </c>
      <c r="B31" s="119" t="s">
        <v>91</v>
      </c>
      <c r="C31" s="87" t="s">
        <v>20</v>
      </c>
      <c r="D31" s="123" t="s">
        <v>22</v>
      </c>
      <c r="E31" s="123" t="s">
        <v>23</v>
      </c>
      <c r="F31" s="208">
        <v>65.88</v>
      </c>
      <c r="G31" s="208">
        <v>69</v>
      </c>
      <c r="H31" s="209">
        <f t="shared" si="2"/>
        <v>134.88</v>
      </c>
      <c r="L31" s="6"/>
      <c r="M31" s="6"/>
    </row>
    <row r="32" spans="1:8" ht="21" customHeight="1">
      <c r="A32" s="206">
        <v>3</v>
      </c>
      <c r="B32" s="92" t="s">
        <v>94</v>
      </c>
      <c r="C32" s="87" t="s">
        <v>20</v>
      </c>
      <c r="D32" s="119" t="s">
        <v>82</v>
      </c>
      <c r="E32" s="119" t="s">
        <v>83</v>
      </c>
      <c r="F32" s="208">
        <v>65.39</v>
      </c>
      <c r="G32" s="208">
        <v>69.38</v>
      </c>
      <c r="H32" s="209">
        <f t="shared" si="2"/>
        <v>134.76999999999998</v>
      </c>
    </row>
    <row r="33" spans="1:8" ht="21" customHeight="1">
      <c r="A33" s="206">
        <v>4</v>
      </c>
      <c r="B33" s="122" t="s">
        <v>95</v>
      </c>
      <c r="C33" s="87" t="s">
        <v>20</v>
      </c>
      <c r="D33" s="123" t="s">
        <v>96</v>
      </c>
      <c r="E33" s="123" t="s">
        <v>97</v>
      </c>
      <c r="F33" s="208">
        <v>64.71</v>
      </c>
      <c r="G33" s="208">
        <v>67.79</v>
      </c>
      <c r="H33" s="209">
        <f t="shared" si="2"/>
        <v>132.5</v>
      </c>
    </row>
    <row r="34" spans="1:8" ht="21" customHeight="1">
      <c r="A34" s="206">
        <v>5</v>
      </c>
      <c r="B34" s="92" t="s">
        <v>62</v>
      </c>
      <c r="C34" s="87" t="s">
        <v>30</v>
      </c>
      <c r="D34" s="92" t="s">
        <v>63</v>
      </c>
      <c r="E34" s="119" t="s">
        <v>64</v>
      </c>
      <c r="F34" s="208">
        <v>60.83</v>
      </c>
      <c r="G34" s="208">
        <v>67.54</v>
      </c>
      <c r="H34" s="209">
        <f t="shared" si="2"/>
        <v>128.37</v>
      </c>
    </row>
    <row r="35" spans="1:8" ht="21" customHeight="1">
      <c r="A35" s="206">
        <v>6</v>
      </c>
      <c r="B35" s="92" t="s">
        <v>107</v>
      </c>
      <c r="C35" s="87" t="s">
        <v>20</v>
      </c>
      <c r="D35" s="92" t="s">
        <v>108</v>
      </c>
      <c r="E35" s="119" t="s">
        <v>109</v>
      </c>
      <c r="F35" s="208">
        <v>61.67</v>
      </c>
      <c r="G35" s="208">
        <v>65</v>
      </c>
      <c r="H35" s="209">
        <f t="shared" si="2"/>
        <v>126.67</v>
      </c>
    </row>
    <row r="36" spans="1:8" ht="21" customHeight="1">
      <c r="A36" s="206">
        <v>7</v>
      </c>
      <c r="B36" s="212" t="s">
        <v>110</v>
      </c>
      <c r="C36" s="87" t="s">
        <v>20</v>
      </c>
      <c r="D36" s="119" t="s">
        <v>111</v>
      </c>
      <c r="E36" s="119" t="s">
        <v>112</v>
      </c>
      <c r="F36" s="208">
        <v>60.93</v>
      </c>
      <c r="G36" s="208">
        <v>62.63</v>
      </c>
      <c r="H36" s="209">
        <f t="shared" si="2"/>
        <v>123.56</v>
      </c>
    </row>
    <row r="37" spans="1:8" ht="21" customHeight="1">
      <c r="A37" s="206">
        <v>8</v>
      </c>
      <c r="B37" s="89" t="s">
        <v>104</v>
      </c>
      <c r="C37" s="87" t="s">
        <v>20</v>
      </c>
      <c r="D37" s="89" t="s">
        <v>105</v>
      </c>
      <c r="E37" s="119" t="s">
        <v>106</v>
      </c>
      <c r="F37" s="208">
        <v>61.96</v>
      </c>
      <c r="G37" s="208">
        <v>59.91</v>
      </c>
      <c r="H37" s="209">
        <f t="shared" si="2"/>
        <v>121.87</v>
      </c>
    </row>
    <row r="38" spans="1:8" ht="21" customHeight="1">
      <c r="A38" s="206">
        <v>9</v>
      </c>
      <c r="B38" s="137" t="s">
        <v>98</v>
      </c>
      <c r="C38" s="118" t="s">
        <v>54</v>
      </c>
      <c r="D38" s="137" t="s">
        <v>99</v>
      </c>
      <c r="E38" s="119" t="s">
        <v>100</v>
      </c>
      <c r="F38" s="208">
        <v>64.51</v>
      </c>
      <c r="G38" s="208"/>
      <c r="H38" s="209">
        <f t="shared" si="2"/>
        <v>64.51</v>
      </c>
    </row>
    <row r="39" spans="1:8" ht="21" customHeight="1">
      <c r="A39" s="206">
        <v>10</v>
      </c>
      <c r="B39" s="92" t="s">
        <v>117</v>
      </c>
      <c r="C39" s="87" t="s">
        <v>20</v>
      </c>
      <c r="D39" s="92" t="s">
        <v>118</v>
      </c>
      <c r="E39" s="119" t="s">
        <v>77</v>
      </c>
      <c r="F39" s="208"/>
      <c r="G39" s="208">
        <v>63.58</v>
      </c>
      <c r="H39" s="209">
        <f t="shared" si="2"/>
        <v>63.58</v>
      </c>
    </row>
    <row r="40" spans="1:8" ht="21" customHeight="1">
      <c r="A40" s="213">
        <v>11</v>
      </c>
      <c r="B40" s="61" t="s">
        <v>101</v>
      </c>
      <c r="C40" s="94" t="s">
        <v>20</v>
      </c>
      <c r="D40" s="61" t="s">
        <v>102</v>
      </c>
      <c r="E40" s="140" t="s">
        <v>103</v>
      </c>
      <c r="F40" s="214">
        <v>62.79</v>
      </c>
      <c r="G40" s="214"/>
      <c r="H40" s="215">
        <f t="shared" si="2"/>
        <v>62.79</v>
      </c>
    </row>
    <row r="41" spans="1:9" ht="21" customHeight="1">
      <c r="A41" s="82" t="s">
        <v>196</v>
      </c>
      <c r="B41" s="195"/>
      <c r="C41" s="195"/>
      <c r="D41" s="195"/>
      <c r="E41" s="195"/>
      <c r="F41" s="216"/>
      <c r="G41" s="202"/>
      <c r="H41" s="202"/>
      <c r="I41" s="202"/>
    </row>
    <row r="42" spans="1:8" ht="21" customHeight="1">
      <c r="A42" s="203">
        <v>1</v>
      </c>
      <c r="B42" s="84" t="s">
        <v>75</v>
      </c>
      <c r="C42" s="85" t="s">
        <v>20</v>
      </c>
      <c r="D42" s="84" t="s">
        <v>122</v>
      </c>
      <c r="E42" s="115" t="s">
        <v>123</v>
      </c>
      <c r="F42" s="219">
        <v>67.74</v>
      </c>
      <c r="G42" s="204">
        <v>71.08</v>
      </c>
      <c r="H42" s="205">
        <f aca="true" t="shared" si="3" ref="H42:H47">SUM(F42:G42)</f>
        <v>138.82</v>
      </c>
    </row>
    <row r="43" spans="1:8" ht="21" customHeight="1">
      <c r="A43" s="206">
        <v>2</v>
      </c>
      <c r="B43" s="92" t="s">
        <v>133</v>
      </c>
      <c r="C43" s="87" t="s">
        <v>20</v>
      </c>
      <c r="D43" s="92" t="s">
        <v>134</v>
      </c>
      <c r="E43" s="123" t="s">
        <v>135</v>
      </c>
      <c r="F43" s="208">
        <v>63.04</v>
      </c>
      <c r="G43" s="208">
        <v>67.71</v>
      </c>
      <c r="H43" s="209">
        <f t="shared" si="3"/>
        <v>130.75</v>
      </c>
    </row>
    <row r="44" spans="1:8" ht="21" customHeight="1">
      <c r="A44" s="206">
        <v>3</v>
      </c>
      <c r="B44" s="137" t="s">
        <v>124</v>
      </c>
      <c r="C44" s="118" t="s">
        <v>54</v>
      </c>
      <c r="D44" s="137" t="s">
        <v>125</v>
      </c>
      <c r="E44" s="119" t="s">
        <v>126</v>
      </c>
      <c r="F44" s="208">
        <v>66.25</v>
      </c>
      <c r="G44" s="208">
        <v>64.29</v>
      </c>
      <c r="H44" s="209">
        <f t="shared" si="3"/>
        <v>130.54000000000002</v>
      </c>
    </row>
    <row r="45" spans="1:8" ht="21" customHeight="1">
      <c r="A45" s="206">
        <v>4</v>
      </c>
      <c r="B45" s="92" t="s">
        <v>127</v>
      </c>
      <c r="C45" s="87" t="s">
        <v>20</v>
      </c>
      <c r="D45" s="92" t="s">
        <v>128</v>
      </c>
      <c r="E45" s="119" t="s">
        <v>129</v>
      </c>
      <c r="F45" s="208">
        <v>65.24</v>
      </c>
      <c r="G45" s="208">
        <v>62.92</v>
      </c>
      <c r="H45" s="209">
        <f t="shared" si="3"/>
        <v>128.16</v>
      </c>
    </row>
    <row r="46" spans="1:8" ht="21" customHeight="1">
      <c r="A46" s="206">
        <v>5</v>
      </c>
      <c r="B46" s="119" t="s">
        <v>130</v>
      </c>
      <c r="C46" s="87" t="s">
        <v>30</v>
      </c>
      <c r="D46" s="119" t="s">
        <v>131</v>
      </c>
      <c r="E46" s="119" t="s">
        <v>132</v>
      </c>
      <c r="F46" s="208">
        <v>63.99</v>
      </c>
      <c r="G46" s="208">
        <v>61.13</v>
      </c>
      <c r="H46" s="209">
        <f t="shared" si="3"/>
        <v>125.12</v>
      </c>
    </row>
    <row r="47" spans="1:8" ht="21" customHeight="1">
      <c r="A47" s="213">
        <v>6</v>
      </c>
      <c r="B47" s="61" t="s">
        <v>136</v>
      </c>
      <c r="C47" s="94" t="s">
        <v>20</v>
      </c>
      <c r="D47" s="61" t="s">
        <v>137</v>
      </c>
      <c r="E47" s="140" t="s">
        <v>138</v>
      </c>
      <c r="F47" s="214">
        <v>58.57</v>
      </c>
      <c r="G47" s="214">
        <v>66.42</v>
      </c>
      <c r="H47" s="215">
        <f t="shared" si="3"/>
        <v>124.99000000000001</v>
      </c>
    </row>
    <row r="48" spans="1:9" ht="21" customHeight="1">
      <c r="A48" s="82" t="s">
        <v>197</v>
      </c>
      <c r="F48" s="217"/>
      <c r="H48" s="192"/>
      <c r="I48" s="192"/>
    </row>
    <row r="49" spans="1:8" ht="21" customHeight="1">
      <c r="A49" s="203">
        <v>1</v>
      </c>
      <c r="B49" s="84" t="s">
        <v>29</v>
      </c>
      <c r="C49" s="85" t="s">
        <v>30</v>
      </c>
      <c r="D49" s="115" t="s">
        <v>140</v>
      </c>
      <c r="E49" s="115" t="s">
        <v>32</v>
      </c>
      <c r="F49" s="204">
        <v>68.45</v>
      </c>
      <c r="G49" s="204">
        <v>69.04</v>
      </c>
      <c r="H49" s="205">
        <f aca="true" t="shared" si="4" ref="H49:H56">SUM(F49:G49)</f>
        <v>137.49</v>
      </c>
    </row>
    <row r="50" spans="1:8" ht="21" customHeight="1">
      <c r="A50" s="206">
        <v>2</v>
      </c>
      <c r="B50" s="86" t="s">
        <v>33</v>
      </c>
      <c r="C50" s="87" t="s">
        <v>20</v>
      </c>
      <c r="D50" s="86" t="s">
        <v>144</v>
      </c>
      <c r="E50" s="86" t="s">
        <v>145</v>
      </c>
      <c r="F50" s="208">
        <v>67.08</v>
      </c>
      <c r="G50" s="208">
        <v>69.75</v>
      </c>
      <c r="H50" s="209">
        <f t="shared" si="4"/>
        <v>136.82999999999998</v>
      </c>
    </row>
    <row r="51" spans="1:8" ht="21" customHeight="1">
      <c r="A51" s="206">
        <v>3</v>
      </c>
      <c r="B51" s="86" t="s">
        <v>57</v>
      </c>
      <c r="C51" s="87" t="s">
        <v>20</v>
      </c>
      <c r="D51" s="86" t="s">
        <v>148</v>
      </c>
      <c r="E51" s="220" t="s">
        <v>59</v>
      </c>
      <c r="F51" s="208">
        <v>64.82</v>
      </c>
      <c r="G51" s="208">
        <v>68.79</v>
      </c>
      <c r="H51" s="209">
        <f t="shared" si="4"/>
        <v>133.61</v>
      </c>
    </row>
    <row r="52" spans="1:8" ht="21" customHeight="1">
      <c r="A52" s="206">
        <v>4</v>
      </c>
      <c r="B52" s="137" t="s">
        <v>141</v>
      </c>
      <c r="C52" s="118" t="s">
        <v>54</v>
      </c>
      <c r="D52" s="137" t="s">
        <v>142</v>
      </c>
      <c r="E52" s="123" t="s">
        <v>143</v>
      </c>
      <c r="F52" s="208">
        <v>67.56</v>
      </c>
      <c r="G52" s="208">
        <v>64.96</v>
      </c>
      <c r="H52" s="209">
        <f t="shared" si="4"/>
        <v>132.51999999999998</v>
      </c>
    </row>
    <row r="53" spans="1:8" ht="21" customHeight="1">
      <c r="A53" s="206">
        <v>5</v>
      </c>
      <c r="B53" s="137" t="s">
        <v>98</v>
      </c>
      <c r="C53" s="118" t="s">
        <v>54</v>
      </c>
      <c r="D53" s="137" t="s">
        <v>146</v>
      </c>
      <c r="E53" s="221" t="s">
        <v>147</v>
      </c>
      <c r="F53" s="208">
        <v>66.55</v>
      </c>
      <c r="G53" s="208">
        <v>65.42</v>
      </c>
      <c r="H53" s="209">
        <f t="shared" si="4"/>
        <v>131.97</v>
      </c>
    </row>
    <row r="54" spans="1:8" ht="21" customHeight="1">
      <c r="A54" s="206">
        <v>6</v>
      </c>
      <c r="B54" s="119" t="s">
        <v>87</v>
      </c>
      <c r="C54" s="87" t="s">
        <v>30</v>
      </c>
      <c r="D54" s="119" t="s">
        <v>88</v>
      </c>
      <c r="E54" s="119" t="s">
        <v>89</v>
      </c>
      <c r="F54" s="208">
        <v>63.45</v>
      </c>
      <c r="G54" s="208">
        <v>65.13</v>
      </c>
      <c r="H54" s="209">
        <f t="shared" si="4"/>
        <v>128.57999999999998</v>
      </c>
    </row>
    <row r="55" spans="1:8" ht="21" customHeight="1">
      <c r="A55" s="206">
        <v>7</v>
      </c>
      <c r="B55" s="119" t="s">
        <v>152</v>
      </c>
      <c r="C55" s="87" t="s">
        <v>30</v>
      </c>
      <c r="D55" s="119" t="s">
        <v>153</v>
      </c>
      <c r="E55" s="119" t="s">
        <v>154</v>
      </c>
      <c r="F55" s="208">
        <v>61.37</v>
      </c>
      <c r="G55" s="208">
        <v>65</v>
      </c>
      <c r="H55" s="209">
        <f t="shared" si="4"/>
        <v>126.37</v>
      </c>
    </row>
    <row r="56" spans="1:8" ht="21" customHeight="1">
      <c r="A56" s="213">
        <v>8</v>
      </c>
      <c r="B56" s="61" t="s">
        <v>149</v>
      </c>
      <c r="C56" s="94" t="s">
        <v>20</v>
      </c>
      <c r="D56" s="61" t="s">
        <v>150</v>
      </c>
      <c r="E56" s="140" t="s">
        <v>151</v>
      </c>
      <c r="F56" s="214">
        <v>63.21</v>
      </c>
      <c r="G56" s="214"/>
      <c r="H56" s="215">
        <f t="shared" si="4"/>
        <v>63.21</v>
      </c>
    </row>
    <row r="57" ht="21" customHeight="1">
      <c r="G57" s="114"/>
    </row>
    <row r="58" spans="1:7" ht="21" customHeight="1">
      <c r="A58" s="82" t="s">
        <v>198</v>
      </c>
      <c r="B58" s="195"/>
      <c r="C58" s="195"/>
      <c r="D58" s="195"/>
      <c r="E58" s="195"/>
      <c r="F58" s="202"/>
      <c r="G58" s="114"/>
    </row>
    <row r="59" spans="1:8" ht="21" customHeight="1">
      <c r="A59" s="203">
        <v>1</v>
      </c>
      <c r="B59" s="218" t="s">
        <v>124</v>
      </c>
      <c r="C59" s="130" t="s">
        <v>54</v>
      </c>
      <c r="D59" s="218" t="s">
        <v>125</v>
      </c>
      <c r="E59" s="115" t="s">
        <v>126</v>
      </c>
      <c r="F59" s="204">
        <v>69.48</v>
      </c>
      <c r="G59" s="204">
        <v>68.65</v>
      </c>
      <c r="H59" s="205">
        <f>SUM(F59:G59)</f>
        <v>138.13</v>
      </c>
    </row>
    <row r="60" spans="1:8" ht="21" customHeight="1">
      <c r="A60" s="206">
        <v>2</v>
      </c>
      <c r="B60" s="92" t="s">
        <v>167</v>
      </c>
      <c r="C60" s="87" t="s">
        <v>20</v>
      </c>
      <c r="D60" s="92" t="s">
        <v>168</v>
      </c>
      <c r="E60" s="119" t="s">
        <v>138</v>
      </c>
      <c r="F60" s="208">
        <v>66.9</v>
      </c>
      <c r="G60" s="208">
        <v>68.06</v>
      </c>
      <c r="H60" s="209">
        <f>SUM(F60:G60)</f>
        <v>134.96</v>
      </c>
    </row>
    <row r="61" spans="1:8" ht="21" customHeight="1">
      <c r="A61" s="206">
        <v>3</v>
      </c>
      <c r="B61" s="122" t="s">
        <v>161</v>
      </c>
      <c r="C61" s="87" t="s">
        <v>20</v>
      </c>
      <c r="D61" s="123" t="s">
        <v>162</v>
      </c>
      <c r="E61" s="123" t="s">
        <v>163</v>
      </c>
      <c r="F61" s="208">
        <v>68.28</v>
      </c>
      <c r="G61" s="208">
        <v>64.28</v>
      </c>
      <c r="H61" s="209">
        <f>SUM(F61:G61)</f>
        <v>132.56</v>
      </c>
    </row>
    <row r="62" spans="1:8" ht="21" customHeight="1">
      <c r="A62" s="206">
        <v>4</v>
      </c>
      <c r="B62" s="212" t="s">
        <v>169</v>
      </c>
      <c r="C62" s="87" t="s">
        <v>20</v>
      </c>
      <c r="D62" s="119" t="s">
        <v>170</v>
      </c>
      <c r="E62" s="119" t="s">
        <v>41</v>
      </c>
      <c r="F62" s="208">
        <v>63.56</v>
      </c>
      <c r="G62" s="208">
        <v>64.86</v>
      </c>
      <c r="H62" s="209">
        <f>SUM(F62:G62)</f>
        <v>128.42000000000002</v>
      </c>
    </row>
    <row r="63" spans="1:8" ht="21" customHeight="1">
      <c r="A63" s="213">
        <v>5</v>
      </c>
      <c r="B63" s="61" t="s">
        <v>164</v>
      </c>
      <c r="C63" s="94" t="s">
        <v>20</v>
      </c>
      <c r="D63" s="61" t="s">
        <v>165</v>
      </c>
      <c r="E63" s="140" t="s">
        <v>166</v>
      </c>
      <c r="F63" s="222">
        <v>67.7</v>
      </c>
      <c r="G63" s="214">
        <v>54.82</v>
      </c>
      <c r="H63" s="215">
        <f>SUM(F63:G63)</f>
        <v>122.52000000000001</v>
      </c>
    </row>
    <row r="64" spans="1:7" ht="21" customHeight="1">
      <c r="A64" s="82" t="s">
        <v>199</v>
      </c>
      <c r="F64" s="114"/>
      <c r="G64" s="114"/>
    </row>
    <row r="65" spans="1:8" ht="21" customHeight="1">
      <c r="A65" s="203">
        <v>1</v>
      </c>
      <c r="B65" s="223" t="s">
        <v>179</v>
      </c>
      <c r="C65" s="85" t="s">
        <v>20</v>
      </c>
      <c r="D65" s="115" t="s">
        <v>170</v>
      </c>
      <c r="E65" s="115" t="s">
        <v>41</v>
      </c>
      <c r="F65" s="224">
        <v>64.43</v>
      </c>
      <c r="G65" s="204">
        <v>65.68</v>
      </c>
      <c r="H65" s="205">
        <f aca="true" t="shared" si="5" ref="H65:H70">SUM(F65:G65)</f>
        <v>130.11</v>
      </c>
    </row>
    <row r="66" spans="1:8" ht="21" customHeight="1">
      <c r="A66" s="206">
        <v>2</v>
      </c>
      <c r="B66" s="92" t="s">
        <v>178</v>
      </c>
      <c r="C66" s="87" t="s">
        <v>20</v>
      </c>
      <c r="D66" s="92" t="s">
        <v>165</v>
      </c>
      <c r="E66" s="119" t="s">
        <v>166</v>
      </c>
      <c r="F66" s="225">
        <v>65.34</v>
      </c>
      <c r="G66" s="208">
        <v>60.05</v>
      </c>
      <c r="H66" s="209">
        <f t="shared" si="5"/>
        <v>125.39</v>
      </c>
    </row>
    <row r="67" spans="1:8" ht="21" customHeight="1">
      <c r="A67" s="206">
        <v>3</v>
      </c>
      <c r="B67" s="92" t="s">
        <v>200</v>
      </c>
      <c r="C67" s="90" t="s">
        <v>20</v>
      </c>
      <c r="D67" s="92" t="s">
        <v>173</v>
      </c>
      <c r="E67" s="119" t="s">
        <v>174</v>
      </c>
      <c r="F67" s="225">
        <v>67.82</v>
      </c>
      <c r="G67" s="208"/>
      <c r="H67" s="209">
        <f t="shared" si="5"/>
        <v>67.82</v>
      </c>
    </row>
    <row r="68" spans="1:8" ht="21" customHeight="1">
      <c r="A68" s="206">
        <v>4</v>
      </c>
      <c r="B68" s="92" t="s">
        <v>175</v>
      </c>
      <c r="C68" s="87" t="s">
        <v>20</v>
      </c>
      <c r="D68" s="119" t="s">
        <v>176</v>
      </c>
      <c r="E68" s="119" t="s">
        <v>177</v>
      </c>
      <c r="F68" s="225">
        <v>66.61</v>
      </c>
      <c r="G68" s="208"/>
      <c r="H68" s="209">
        <f t="shared" si="5"/>
        <v>66.61</v>
      </c>
    </row>
    <row r="69" spans="1:8" ht="21" customHeight="1">
      <c r="A69" s="206">
        <v>5</v>
      </c>
      <c r="B69" s="212" t="s">
        <v>180</v>
      </c>
      <c r="C69" s="87" t="s">
        <v>20</v>
      </c>
      <c r="D69" s="119" t="s">
        <v>181</v>
      </c>
      <c r="E69" s="119" t="s">
        <v>182</v>
      </c>
      <c r="F69" s="225">
        <v>61.72</v>
      </c>
      <c r="G69" s="208"/>
      <c r="H69" s="209">
        <f t="shared" si="5"/>
        <v>61.72</v>
      </c>
    </row>
    <row r="70" spans="1:8" ht="21" customHeight="1">
      <c r="A70" s="213">
        <v>6</v>
      </c>
      <c r="B70" s="226" t="s">
        <v>183</v>
      </c>
      <c r="C70" s="94" t="s">
        <v>20</v>
      </c>
      <c r="D70" s="226" t="s">
        <v>21</v>
      </c>
      <c r="E70" s="226" t="s">
        <v>184</v>
      </c>
      <c r="F70" s="227">
        <v>60.86</v>
      </c>
      <c r="G70" s="214"/>
      <c r="H70" s="215">
        <f t="shared" si="5"/>
        <v>60.86</v>
      </c>
    </row>
    <row r="86" spans="2:5" ht="21" customHeight="1">
      <c r="B86" s="128"/>
      <c r="C86" s="128"/>
      <c r="D86" s="128"/>
      <c r="E86" s="128"/>
    </row>
    <row r="87" spans="2:5" ht="21" customHeight="1">
      <c r="B87" s="128"/>
      <c r="C87" s="128"/>
      <c r="D87" s="128"/>
      <c r="E87" s="128"/>
    </row>
  </sheetData>
  <sheetProtection selectLockedCells="1" selectUnlockedCells="1"/>
  <mergeCells count="8">
    <mergeCell ref="A1:H1"/>
    <mergeCell ref="D2:H2"/>
    <mergeCell ref="A3:H3"/>
    <mergeCell ref="A4:A5"/>
    <mergeCell ref="B4:B5"/>
    <mergeCell ref="C4:C5"/>
    <mergeCell ref="D4:D5"/>
    <mergeCell ref="E4:E5"/>
  </mergeCells>
  <printOptions/>
  <pageMargins left="0.11805555555555555" right="0.31527777777777777" top="0" bottom="0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2014-06-16T06:06:25Z</dcterms:created>
  <dcterms:modified xsi:type="dcterms:W3CDTF">2014-06-16T06:06:26Z</dcterms:modified>
  <cp:category/>
  <cp:version/>
  <cp:contentType/>
  <cp:contentStatus/>
</cp:coreProperties>
</file>