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2" windowWidth="15360" windowHeight="8040" activeTab="0"/>
  </bookViews>
  <sheets>
    <sheet name="Seniors" sheetId="1" r:id="rId1"/>
    <sheet name="JUN" sheetId="2" r:id="rId2"/>
    <sheet name="YR" sheetId="3" r:id="rId3"/>
    <sheet name="L" sheetId="4" r:id="rId4"/>
    <sheet name="E" sheetId="5" r:id="rId5"/>
    <sheet name=" M " sheetId="6" r:id="rId6"/>
    <sheet name="Amateurs" sheetId="7" r:id="rId7"/>
    <sheet name="Children" sheetId="8" r:id="rId8"/>
    <sheet name="YH" sheetId="9" r:id="rId9"/>
    <sheet name="Total" sheetId="10" r:id="rId10"/>
  </sheets>
  <definedNames/>
  <calcPr fullCalcOnLoad="1"/>
</workbook>
</file>

<file path=xl/sharedStrings.xml><?xml version="1.0" encoding="utf-8"?>
<sst xmlns="http://schemas.openxmlformats.org/spreadsheetml/2006/main" count="742" uniqueCount="160">
  <si>
    <t>Horse name</t>
  </si>
  <si>
    <t>Rider name, surname</t>
  </si>
  <si>
    <t>Owner</t>
  </si>
  <si>
    <t>M</t>
  </si>
  <si>
    <t>Rider NF</t>
  </si>
  <si>
    <t>H</t>
  </si>
  <si>
    <t>C</t>
  </si>
  <si>
    <t>%</t>
  </si>
  <si>
    <t>Total points</t>
  </si>
  <si>
    <t>Judge</t>
  </si>
  <si>
    <t>Final Placing</t>
  </si>
  <si>
    <t>Placing</t>
  </si>
  <si>
    <t>RESULTS</t>
  </si>
  <si>
    <t>Results</t>
  </si>
  <si>
    <t>Error</t>
  </si>
  <si>
    <t>B</t>
  </si>
  <si>
    <r>
      <t>Secretary: __________________________ (Tatjana Sadovina</t>
    </r>
    <r>
      <rPr>
        <sz val="12"/>
        <rFont val="Calibri"/>
        <family val="2"/>
      </rPr>
      <t>)</t>
    </r>
  </si>
  <si>
    <t>Baltic Dressage League, Lithuania - 2016</t>
  </si>
  <si>
    <t>Zagare, 16.-17.07.2016.</t>
  </si>
  <si>
    <t>Sandra Karisa (LAT)</t>
  </si>
  <si>
    <t>Judra Kašarina (LTU)</t>
  </si>
  <si>
    <t>Daiva Pakuliene (LTU)</t>
  </si>
  <si>
    <t>Raimonda Palionyte (LTU)</t>
  </si>
  <si>
    <t>Ūlle Voolaine (EST)</t>
  </si>
  <si>
    <t xml:space="preserve"> M Class FEI Preliminary Test Juniors  2016 (Open)</t>
  </si>
  <si>
    <t>FEI 5 y.o. Preliminary Test</t>
  </si>
  <si>
    <t>Rasa Kavaliauskaitė</t>
  </si>
  <si>
    <t>LTU</t>
  </si>
  <si>
    <t>Gorgeous</t>
  </si>
  <si>
    <r>
      <t>President of Ground Jury: __________________________ (Raimonda Palionyte</t>
    </r>
    <r>
      <rPr>
        <sz val="12"/>
        <rFont val="Calibri"/>
        <family val="2"/>
      </rPr>
      <t>)</t>
    </r>
  </si>
  <si>
    <t>Average grade</t>
  </si>
  <si>
    <t>E Class - National Test of LTU NF (Open)</t>
  </si>
  <si>
    <t>L Class - FEI Children Team Test 2016 (Open)</t>
  </si>
  <si>
    <t>Liis Liblikmaa</t>
  </si>
  <si>
    <t>EST</t>
  </si>
  <si>
    <t>Chocolate</t>
  </si>
  <si>
    <t>M.Kulešas</t>
  </si>
  <si>
    <t>Barbora Jakilaitė</t>
  </si>
  <si>
    <t>Havanna</t>
  </si>
  <si>
    <t>B. Jakilaitė</t>
  </si>
  <si>
    <t>Greta Mikalauskaitė</t>
  </si>
  <si>
    <t>Little Lady</t>
  </si>
  <si>
    <t>S. Malinauskienė</t>
  </si>
  <si>
    <t>Dalia Katinaitė - Pranckevičienė</t>
  </si>
  <si>
    <t>Feel my dreams</t>
  </si>
  <si>
    <t>D.K. Pranckevičienė</t>
  </si>
  <si>
    <t>Lina Stankevičiūtė</t>
  </si>
  <si>
    <t>Deimantė Budnikaitė</t>
  </si>
  <si>
    <t>Sonata</t>
  </si>
  <si>
    <t>Julija Kosova</t>
  </si>
  <si>
    <t>LAT</t>
  </si>
  <si>
    <t>Rhadamanthus</t>
  </si>
  <si>
    <t>A.Apsitis</t>
  </si>
  <si>
    <t>Mailika Ivalo</t>
  </si>
  <si>
    <t>Donna Dana</t>
  </si>
  <si>
    <t>Agnė Šimelionienė</t>
  </si>
  <si>
    <t>Caspija</t>
  </si>
  <si>
    <t>Agnese Kukaine</t>
  </si>
  <si>
    <t>Funky</t>
  </si>
  <si>
    <t>A.Kukainis</t>
  </si>
  <si>
    <t>Daiva Pakulienė</t>
  </si>
  <si>
    <t>Convido</t>
  </si>
  <si>
    <t>D.Pakuliene</t>
  </si>
  <si>
    <t>Antra Cukermane</t>
  </si>
  <si>
    <t>Roxandra</t>
  </si>
  <si>
    <t>Lord Nelson</t>
  </si>
  <si>
    <t>I.Sorokina</t>
  </si>
  <si>
    <t>Dagnija Druva</t>
  </si>
  <si>
    <t>Luvrs</t>
  </si>
  <si>
    <t>D.Druva</t>
  </si>
  <si>
    <t>F.B.I</t>
  </si>
  <si>
    <t>Nerijus Šipaila</t>
  </si>
  <si>
    <t xml:space="preserve">Torinas </t>
  </si>
  <si>
    <t>E.Maliauskas</t>
  </si>
  <si>
    <t>16.07.</t>
  </si>
  <si>
    <t>17.07.</t>
  </si>
  <si>
    <t>2016.</t>
  </si>
  <si>
    <t>Children - FEI Children Preliminary Test B 2016</t>
  </si>
  <si>
    <t>Ieva Renate Petersone</t>
  </si>
  <si>
    <t>Karlo</t>
  </si>
  <si>
    <t>G.Bendrupa</t>
  </si>
  <si>
    <t>Ada Stankevičiūtė</t>
  </si>
  <si>
    <t>Ozis</t>
  </si>
  <si>
    <t>A.Stankeviciute</t>
  </si>
  <si>
    <t>Sintija Gile</t>
  </si>
  <si>
    <t>Gundega</t>
  </si>
  <si>
    <t>A.Kukaine</t>
  </si>
  <si>
    <t>Aleksandra Sile</t>
  </si>
  <si>
    <t>Dina</t>
  </si>
  <si>
    <t>S.Mayer</t>
  </si>
  <si>
    <t>Ieva Mingailaitė</t>
  </si>
  <si>
    <t>Amateurs - FEI Children Preliminary Test B 2016</t>
  </si>
  <si>
    <t>L.Bogomolnikovas</t>
  </si>
  <si>
    <t>M Ivalo</t>
  </si>
  <si>
    <t>Ž.Fomova</t>
  </si>
  <si>
    <t>Sandra Sysojeva</t>
  </si>
  <si>
    <t>Aiga Silavniece</t>
  </si>
  <si>
    <t>Tereze Rozenberga</t>
  </si>
  <si>
    <t xml:space="preserve">King Vikont </t>
  </si>
  <si>
    <t>S. Sysojeva</t>
  </si>
  <si>
    <t>Diona Haleja</t>
  </si>
  <si>
    <t>Kivi</t>
  </si>
  <si>
    <t>J.Meznieks</t>
  </si>
  <si>
    <t>Lafontenas MG</t>
  </si>
  <si>
    <t>Londay Light</t>
  </si>
  <si>
    <t>Furst</t>
  </si>
  <si>
    <t>Juniors - FEI Children Individual Test 2016</t>
  </si>
  <si>
    <t>Kasparas Kaminskas</t>
  </si>
  <si>
    <t>Turandot</t>
  </si>
  <si>
    <t>A.A.Juskys</t>
  </si>
  <si>
    <t>Everita Daubure</t>
  </si>
  <si>
    <t>Kuba</t>
  </si>
  <si>
    <t>Anastasija Titova</t>
  </si>
  <si>
    <t>Flamenko</t>
  </si>
  <si>
    <t>G.Loja</t>
  </si>
  <si>
    <t>Stella-Marii Tamme</t>
  </si>
  <si>
    <t>Calendula</t>
  </si>
  <si>
    <t>OÜ Niitvälja Ratsakool</t>
  </si>
  <si>
    <t>Sabīne Saļma</t>
  </si>
  <si>
    <t>Lering</t>
  </si>
  <si>
    <t>Ilze Saļma</t>
  </si>
  <si>
    <t>Lady Sun</t>
  </si>
  <si>
    <t>E.Daubure</t>
  </si>
  <si>
    <t>Laura Ivanova</t>
  </si>
  <si>
    <t>Radamira</t>
  </si>
  <si>
    <t>J.Savickis</t>
  </si>
  <si>
    <t>Young Riders - FEI Juniors Team Test 2016</t>
  </si>
  <si>
    <t>Olga Šakurova</t>
  </si>
  <si>
    <t xml:space="preserve"> Young Riders</t>
  </si>
  <si>
    <t xml:space="preserve"> M Class - Open</t>
  </si>
  <si>
    <t>Juniors</t>
  </si>
  <si>
    <t>Seniors</t>
  </si>
  <si>
    <t>Seniors - Prix St.George 2016</t>
  </si>
  <si>
    <t>L Class - Open</t>
  </si>
  <si>
    <t>Children</t>
  </si>
  <si>
    <t>Andriana Ivančika</t>
  </si>
  <si>
    <t>Constanza Corozon</t>
  </si>
  <si>
    <t>I.Ivančika</t>
  </si>
  <si>
    <t>Kristine Filipova</t>
  </si>
  <si>
    <t>Levade</t>
  </si>
  <si>
    <t>D.Brigmane</t>
  </si>
  <si>
    <t>Ieva Aleksandrova -Eklone</t>
  </si>
  <si>
    <t>Milords</t>
  </si>
  <si>
    <t>Gunita Šumska-Žagata</t>
  </si>
  <si>
    <t>Dustnov V</t>
  </si>
  <si>
    <t>G.Šumska-Žagata</t>
  </si>
  <si>
    <t>Diana Suvorova</t>
  </si>
  <si>
    <t>Flamenco</t>
  </si>
  <si>
    <t>A.Mainiece</t>
  </si>
  <si>
    <t>Liga Gile</t>
  </si>
  <si>
    <t>Vita Jančiauskienė</t>
  </si>
  <si>
    <t>Rumba MG</t>
  </si>
  <si>
    <t>V.Janciauskiene</t>
  </si>
  <si>
    <t>Beate Jursevska</t>
  </si>
  <si>
    <t>Alise Šteinberga</t>
  </si>
  <si>
    <t>Crystal Cloud</t>
  </si>
  <si>
    <t>A.Šteinberga</t>
  </si>
  <si>
    <t>I.Aleksandrova -Eklone</t>
  </si>
  <si>
    <t xml:space="preserve">E Class </t>
  </si>
  <si>
    <t>Amateurs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</si>
</sst>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27]yyyy\ &quot;m.&quot;\ mmmm\ d\ &quot;d.&quot;"/>
    <numFmt numFmtId="199" formatCode="yyyy"/>
    <numFmt numFmtId="200" formatCode="0.0"/>
    <numFmt numFmtId="201" formatCode="_(&quot;$&quot;* #,##0.00_);_(&quot;$&quot;* \(#,##0.00\);_(&quot;$&quot;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Verdan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Verdana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9" fillId="29" borderId="3" applyNumberFormat="0" applyProtection="0">
      <alignment horizontal="center" vertical="center" wrapText="1"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7" applyNumberFormat="0" applyFill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57" fillId="27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10" applyNumberFormat="0" applyProtection="0">
      <alignment horizontal="left" vertical="center" wrapText="1"/>
    </xf>
    <xf numFmtId="0" fontId="4" fillId="0" borderId="3" applyNumberFormat="0" applyProtection="0">
      <alignment horizontal="right" vertical="center" wrapText="1"/>
    </xf>
    <xf numFmtId="0" fontId="4" fillId="0" borderId="10" applyNumberFormat="0" applyProtection="0">
      <alignment horizontal="center" vertical="center" wrapText="1"/>
    </xf>
    <xf numFmtId="0" fontId="3" fillId="0" borderId="10" applyNumberFormat="0" applyProtection="0">
      <alignment horizontal="center" vertical="center" wrapText="1"/>
    </xf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44" fillId="0" borderId="0">
      <alignment/>
      <protection/>
    </xf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11" fillId="34" borderId="0" xfId="0" applyFont="1" applyFill="1" applyAlignment="1">
      <alignment wrapText="1"/>
    </xf>
    <xf numFmtId="0" fontId="61" fillId="0" borderId="0" xfId="0" applyFont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12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wrapText="1"/>
    </xf>
    <xf numFmtId="0" fontId="62" fillId="0" borderId="14" xfId="0" applyFont="1" applyBorder="1" applyAlignment="1">
      <alignment horizontal="center"/>
    </xf>
    <xf numFmtId="200" fontId="63" fillId="34" borderId="14" xfId="0" applyNumberFormat="1" applyFont="1" applyFill="1" applyBorder="1" applyAlignment="1">
      <alignment horizontal="center"/>
    </xf>
    <xf numFmtId="2" fontId="10" fillId="35" borderId="15" xfId="0" applyNumberFormat="1" applyFont="1" applyFill="1" applyBorder="1" applyAlignment="1">
      <alignment horizontal="center" wrapText="1"/>
    </xf>
    <xf numFmtId="0" fontId="63" fillId="34" borderId="16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200" fontId="63" fillId="0" borderId="14" xfId="0" applyNumberFormat="1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200" fontId="14" fillId="34" borderId="15" xfId="0" applyNumberFormat="1" applyFont="1" applyFill="1" applyBorder="1" applyAlignment="1">
      <alignment horizontal="center" wrapText="1"/>
    </xf>
    <xf numFmtId="2" fontId="10" fillId="35" borderId="16" xfId="0" applyNumberFormat="1" applyFont="1" applyFill="1" applyBorder="1" applyAlignment="1">
      <alignment horizontal="center" wrapText="1"/>
    </xf>
    <xf numFmtId="0" fontId="62" fillId="0" borderId="19" xfId="0" applyFont="1" applyBorder="1" applyAlignment="1">
      <alignment horizontal="center"/>
    </xf>
    <xf numFmtId="200" fontId="63" fillId="34" borderId="19" xfId="0" applyNumberFormat="1" applyFont="1" applyFill="1" applyBorder="1" applyAlignment="1">
      <alignment horizontal="center"/>
    </xf>
    <xf numFmtId="2" fontId="10" fillId="35" borderId="20" xfId="0" applyNumberFormat="1" applyFont="1" applyFill="1" applyBorder="1" applyAlignment="1">
      <alignment horizontal="center" wrapText="1"/>
    </xf>
    <xf numFmtId="0" fontId="63" fillId="34" borderId="21" xfId="0" applyFont="1" applyFill="1" applyBorder="1" applyAlignment="1">
      <alignment horizontal="center"/>
    </xf>
    <xf numFmtId="0" fontId="63" fillId="34" borderId="22" xfId="0" applyFont="1" applyFill="1" applyBorder="1" applyAlignment="1">
      <alignment horizontal="center"/>
    </xf>
    <xf numFmtId="200" fontId="63" fillId="0" borderId="19" xfId="0" applyNumberFormat="1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200" fontId="14" fillId="34" borderId="20" xfId="0" applyNumberFormat="1" applyFont="1" applyFill="1" applyBorder="1" applyAlignment="1">
      <alignment horizontal="center" wrapText="1"/>
    </xf>
    <xf numFmtId="2" fontId="10" fillId="35" borderId="21" xfId="0" applyNumberFormat="1" applyFont="1" applyFill="1" applyBorder="1" applyAlignment="1">
      <alignment horizontal="center" wrapText="1"/>
    </xf>
    <xf numFmtId="0" fontId="62" fillId="0" borderId="0" xfId="0" applyFont="1" applyAlignment="1">
      <alignment/>
    </xf>
    <xf numFmtId="0" fontId="17" fillId="34" borderId="24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12" fillId="34" borderId="27" xfId="0" applyFont="1" applyFill="1" applyBorder="1" applyAlignment="1">
      <alignment horizontal="center" wrapText="1"/>
    </xf>
    <xf numFmtId="0" fontId="17" fillId="34" borderId="28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65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12" fillId="0" borderId="20" xfId="0" applyFont="1" applyBorder="1" applyAlignment="1">
      <alignment horizontal="left"/>
    </xf>
    <xf numFmtId="0" fontId="12" fillId="0" borderId="20" xfId="0" applyFont="1" applyBorder="1" applyAlignment="1">
      <alignment/>
    </xf>
    <xf numFmtId="0" fontId="12" fillId="34" borderId="20" xfId="0" applyFont="1" applyFill="1" applyBorder="1" applyAlignment="1">
      <alignment horizontal="left"/>
    </xf>
    <xf numFmtId="0" fontId="62" fillId="34" borderId="20" xfId="0" applyFont="1" applyFill="1" applyBorder="1" applyAlignment="1">
      <alignment horizontal="left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2" fillId="0" borderId="15" xfId="0" applyFont="1" applyBorder="1" applyAlignment="1">
      <alignment horizontal="left"/>
    </xf>
    <xf numFmtId="0" fontId="6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2" fontId="10" fillId="35" borderId="30" xfId="0" applyNumberFormat="1" applyFont="1" applyFill="1" applyBorder="1" applyAlignment="1">
      <alignment horizontal="center" wrapText="1"/>
    </xf>
    <xf numFmtId="200" fontId="14" fillId="34" borderId="30" xfId="0" applyNumberFormat="1" applyFont="1" applyFill="1" applyBorder="1" applyAlignment="1">
      <alignment horizontal="center" wrapText="1"/>
    </xf>
    <xf numFmtId="2" fontId="10" fillId="35" borderId="31" xfId="0" applyNumberFormat="1" applyFont="1" applyFill="1" applyBorder="1" applyAlignment="1">
      <alignment horizontal="center" wrapText="1"/>
    </xf>
    <xf numFmtId="0" fontId="63" fillId="34" borderId="32" xfId="0" applyFont="1" applyFill="1" applyBorder="1" applyAlignment="1">
      <alignment horizontal="center"/>
    </xf>
    <xf numFmtId="200" fontId="63" fillId="0" borderId="18" xfId="0" applyNumberFormat="1" applyFont="1" applyBorder="1" applyAlignment="1">
      <alignment horizontal="center"/>
    </xf>
    <xf numFmtId="200" fontId="63" fillId="0" borderId="23" xfId="0" applyNumberFormat="1" applyFont="1" applyBorder="1" applyAlignment="1">
      <alignment horizontal="center"/>
    </xf>
    <xf numFmtId="200" fontId="63" fillId="0" borderId="33" xfId="0" applyNumberFormat="1" applyFont="1" applyBorder="1" applyAlignment="1">
      <alignment horizontal="center"/>
    </xf>
    <xf numFmtId="200" fontId="63" fillId="34" borderId="29" xfId="0" applyNumberFormat="1" applyFont="1" applyFill="1" applyBorder="1" applyAlignment="1">
      <alignment horizontal="center"/>
    </xf>
    <xf numFmtId="0" fontId="63" fillId="34" borderId="31" xfId="0" applyFont="1" applyFill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63" fillId="0" borderId="33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12" fillId="34" borderId="15" xfId="0" applyFont="1" applyFill="1" applyBorder="1" applyAlignment="1">
      <alignment horizontal="left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2" fontId="64" fillId="34" borderId="20" xfId="0" applyNumberFormat="1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0" fillId="34" borderId="20" xfId="58" applyNumberFormat="1" applyFont="1" applyFill="1" applyBorder="1" applyAlignment="1">
      <alignment horizontal="center"/>
      <protection/>
    </xf>
    <xf numFmtId="2" fontId="64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1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" fillId="0" borderId="0" xfId="0" applyFont="1" applyFill="1" applyAlignment="1">
      <alignment/>
    </xf>
    <xf numFmtId="200" fontId="63" fillId="0" borderId="29" xfId="0" applyNumberFormat="1" applyFont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62" fillId="0" borderId="20" xfId="0" applyFont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0" fillId="34" borderId="0" xfId="0" applyFont="1" applyFill="1" applyAlignment="1">
      <alignment horizontal="center"/>
    </xf>
    <xf numFmtId="0" fontId="13" fillId="34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200" fontId="10" fillId="34" borderId="36" xfId="0" applyNumberFormat="1" applyFont="1" applyFill="1" applyBorder="1" applyAlignment="1">
      <alignment horizontal="center" vertical="center" wrapText="1"/>
    </xf>
    <xf numFmtId="2" fontId="10" fillId="34" borderId="24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5" fillId="0" borderId="36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wrapText="1"/>
    </xf>
    <xf numFmtId="0" fontId="10" fillId="34" borderId="37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2" fillId="34" borderId="36" xfId="62" applyFont="1" applyFill="1" applyBorder="1" applyAlignment="1">
      <alignment horizontal="center" vertical="center"/>
      <protection/>
    </xf>
    <xf numFmtId="200" fontId="62" fillId="34" borderId="39" xfId="0" applyNumberFormat="1" applyFont="1" applyFill="1" applyBorder="1" applyAlignment="1">
      <alignment horizontal="center" vertical="center"/>
    </xf>
    <xf numFmtId="200" fontId="64" fillId="0" borderId="12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left"/>
    </xf>
    <xf numFmtId="0" fontId="22" fillId="0" borderId="20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0" xfId="59" applyFont="1" applyFill="1" applyBorder="1" applyAlignment="1" applyProtection="1">
      <alignment horizontal="left" wrapText="1"/>
      <protection/>
    </xf>
    <xf numFmtId="0" fontId="62" fillId="0" borderId="20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62" fillId="0" borderId="20" xfId="0" applyFont="1" applyFill="1" applyBorder="1" applyAlignment="1">
      <alignment horizontal="left"/>
    </xf>
    <xf numFmtId="49" fontId="20" fillId="36" borderId="20" xfId="0" applyNumberFormat="1" applyFont="1" applyFill="1" applyBorder="1" applyAlignment="1">
      <alignment horizontal="left"/>
    </xf>
    <xf numFmtId="0" fontId="12" fillId="0" borderId="36" xfId="0" applyFont="1" applyBorder="1" applyAlignment="1">
      <alignment/>
    </xf>
    <xf numFmtId="0" fontId="63" fillId="0" borderId="36" xfId="0" applyFont="1" applyBorder="1" applyAlignment="1">
      <alignment horizontal="center"/>
    </xf>
    <xf numFmtId="200" fontId="14" fillId="34" borderId="36" xfId="0" applyNumberFormat="1" applyFont="1" applyFill="1" applyBorder="1" applyAlignment="1">
      <alignment horizontal="center" wrapText="1"/>
    </xf>
    <xf numFmtId="2" fontId="10" fillId="35" borderId="24" xfId="0" applyNumberFormat="1" applyFont="1" applyFill="1" applyBorder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17" xfId="59" applyFont="1" applyFill="1" applyBorder="1" applyAlignment="1" applyProtection="1">
      <alignment horizontal="left" wrapText="1"/>
      <protection/>
    </xf>
    <xf numFmtId="0" fontId="20" fillId="0" borderId="22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2" fontId="10" fillId="35" borderId="36" xfId="0" applyNumberFormat="1" applyFont="1" applyFill="1" applyBorder="1" applyAlignment="1">
      <alignment horizontal="center" wrapText="1"/>
    </xf>
    <xf numFmtId="200" fontId="63" fillId="34" borderId="36" xfId="0" applyNumberFormat="1" applyFont="1" applyFill="1" applyBorder="1" applyAlignment="1">
      <alignment horizontal="center"/>
    </xf>
    <xf numFmtId="0" fontId="63" fillId="34" borderId="36" xfId="0" applyFont="1" applyFill="1" applyBorder="1" applyAlignment="1">
      <alignment horizontal="center"/>
    </xf>
    <xf numFmtId="200" fontId="63" fillId="0" borderId="36" xfId="0" applyNumberFormat="1" applyFont="1" applyBorder="1" applyAlignment="1">
      <alignment horizontal="center"/>
    </xf>
    <xf numFmtId="0" fontId="20" fillId="34" borderId="20" xfId="0" applyNumberFormat="1" applyFont="1" applyFill="1" applyBorder="1" applyAlignment="1">
      <alignment horizontal="left"/>
    </xf>
    <xf numFmtId="0" fontId="22" fillId="34" borderId="20" xfId="0" applyNumberFormat="1" applyFont="1" applyFill="1" applyBorder="1" applyAlignment="1">
      <alignment horizontal="center"/>
    </xf>
    <xf numFmtId="0" fontId="62" fillId="34" borderId="20" xfId="0" applyFont="1" applyFill="1" applyBorder="1" applyAlignment="1">
      <alignment horizontal="left" wrapText="1"/>
    </xf>
    <xf numFmtId="0" fontId="12" fillId="34" borderId="20" xfId="0" applyFont="1" applyFill="1" applyBorder="1" applyAlignment="1">
      <alignment horizontal="left" wrapText="1"/>
    </xf>
    <xf numFmtId="49" fontId="20" fillId="34" borderId="20" xfId="0" applyNumberFormat="1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12" fillId="34" borderId="20" xfId="0" applyNumberFormat="1" applyFont="1" applyFill="1" applyBorder="1" applyAlignment="1">
      <alignment/>
    </xf>
    <xf numFmtId="0" fontId="12" fillId="34" borderId="20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wrapText="1"/>
    </xf>
    <xf numFmtId="0" fontId="12" fillId="0" borderId="30" xfId="0" applyNumberFormat="1" applyFont="1" applyBorder="1" applyAlignment="1">
      <alignment/>
    </xf>
    <xf numFmtId="0" fontId="12" fillId="0" borderId="30" xfId="0" applyNumberFormat="1" applyFont="1" applyBorder="1" applyAlignment="1">
      <alignment horizontal="left"/>
    </xf>
    <xf numFmtId="0" fontId="12" fillId="0" borderId="17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/>
    </xf>
    <xf numFmtId="0" fontId="62" fillId="0" borderId="22" xfId="0" applyFont="1" applyFill="1" applyBorder="1" applyAlignment="1">
      <alignment horizontal="left" wrapText="1"/>
    </xf>
    <xf numFmtId="49" fontId="20" fillId="36" borderId="22" xfId="0" applyNumberFormat="1" applyFont="1" applyFill="1" applyBorder="1" applyAlignment="1">
      <alignment horizontal="left"/>
    </xf>
    <xf numFmtId="0" fontId="62" fillId="0" borderId="22" xfId="0" applyFont="1" applyFill="1" applyBorder="1" applyAlignment="1">
      <alignment horizontal="left"/>
    </xf>
    <xf numFmtId="0" fontId="12" fillId="0" borderId="32" xfId="0" applyNumberFormat="1" applyFont="1" applyBorder="1" applyAlignment="1">
      <alignment horizontal="left"/>
    </xf>
    <xf numFmtId="0" fontId="62" fillId="0" borderId="15" xfId="0" applyFont="1" applyFill="1" applyBorder="1" applyAlignment="1">
      <alignment horizontal="left"/>
    </xf>
    <xf numFmtId="0" fontId="62" fillId="0" borderId="17" xfId="0" applyFont="1" applyFill="1" applyBorder="1" applyAlignment="1">
      <alignment horizontal="left"/>
    </xf>
    <xf numFmtId="0" fontId="20" fillId="0" borderId="22" xfId="0" applyNumberFormat="1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3" fillId="34" borderId="0" xfId="0" applyFont="1" applyFill="1" applyAlignment="1">
      <alignment horizontal="center"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 horizontal="left"/>
    </xf>
    <xf numFmtId="2" fontId="64" fillId="35" borderId="2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 horizontal="left" wrapText="1"/>
    </xf>
    <xf numFmtId="0" fontId="20" fillId="34" borderId="15" xfId="0" applyNumberFormat="1" applyFont="1" applyFill="1" applyBorder="1" applyAlignment="1">
      <alignment horizontal="left"/>
    </xf>
    <xf numFmtId="0" fontId="22" fillId="34" borderId="15" xfId="0" applyNumberFormat="1" applyFont="1" applyFill="1" applyBorder="1" applyAlignment="1">
      <alignment horizontal="center"/>
    </xf>
    <xf numFmtId="0" fontId="62" fillId="34" borderId="30" xfId="0" applyFont="1" applyFill="1" applyBorder="1" applyAlignment="1">
      <alignment horizontal="left" wrapText="1"/>
    </xf>
    <xf numFmtId="0" fontId="22" fillId="34" borderId="30" xfId="0" applyNumberFormat="1" applyFont="1" applyFill="1" applyBorder="1" applyAlignment="1">
      <alignment horizontal="center"/>
    </xf>
    <xf numFmtId="0" fontId="20" fillId="0" borderId="17" xfId="0" applyNumberFormat="1" applyFont="1" applyBorder="1" applyAlignment="1">
      <alignment horizontal="left"/>
    </xf>
    <xf numFmtId="0" fontId="12" fillId="0" borderId="22" xfId="59" applyFont="1" applyFill="1" applyBorder="1" applyAlignment="1" applyProtection="1">
      <alignment horizontal="left" wrapText="1"/>
      <protection/>
    </xf>
    <xf numFmtId="0" fontId="62" fillId="0" borderId="32" xfId="0" applyFont="1" applyFill="1" applyBorder="1" applyAlignment="1">
      <alignment horizontal="left" wrapText="1"/>
    </xf>
    <xf numFmtId="0" fontId="62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12" fillId="0" borderId="22" xfId="0" applyNumberFormat="1" applyFont="1" applyBorder="1" applyAlignment="1">
      <alignment horizontal="left"/>
    </xf>
    <xf numFmtId="0" fontId="62" fillId="0" borderId="32" xfId="0" applyFont="1" applyFill="1" applyBorder="1" applyAlignment="1">
      <alignment horizontal="left"/>
    </xf>
    <xf numFmtId="0" fontId="22" fillId="0" borderId="15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center" wrapText="1"/>
    </xf>
    <xf numFmtId="0" fontId="10" fillId="34" borderId="40" xfId="0" applyFont="1" applyFill="1" applyBorder="1" applyAlignment="1">
      <alignment horizontal="center" wrapText="1"/>
    </xf>
    <xf numFmtId="0" fontId="10" fillId="34" borderId="41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16" fillId="34" borderId="14" xfId="0" applyFont="1" applyFill="1" applyBorder="1" applyAlignment="1">
      <alignment horizontal="center" wrapText="1"/>
    </xf>
    <xf numFmtId="0" fontId="16" fillId="34" borderId="29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wrapText="1"/>
    </xf>
    <xf numFmtId="0" fontId="12" fillId="34" borderId="30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184" fontId="12" fillId="34" borderId="15" xfId="45" applyFont="1" applyFill="1" applyBorder="1" applyAlignment="1">
      <alignment horizontal="center" wrapText="1"/>
    </xf>
    <xf numFmtId="184" fontId="12" fillId="34" borderId="30" xfId="45" applyFont="1" applyFill="1" applyBorder="1" applyAlignment="1">
      <alignment horizontal="center" wrapText="1"/>
    </xf>
    <xf numFmtId="0" fontId="12" fillId="34" borderId="44" xfId="0" applyFont="1" applyFill="1" applyBorder="1" applyAlignment="1">
      <alignment horizontal="center" wrapText="1"/>
    </xf>
    <xf numFmtId="0" fontId="12" fillId="34" borderId="38" xfId="0" applyFont="1" applyFill="1" applyBorder="1" applyAlignment="1">
      <alignment horizontal="center" wrapText="1"/>
    </xf>
    <xf numFmtId="0" fontId="12" fillId="34" borderId="45" xfId="0" applyFont="1" applyFill="1" applyBorder="1" applyAlignment="1">
      <alignment horizontal="center" wrapText="1"/>
    </xf>
    <xf numFmtId="0" fontId="12" fillId="34" borderId="18" xfId="0" applyFont="1" applyFill="1" applyBorder="1" applyAlignment="1">
      <alignment horizontal="center" wrapText="1"/>
    </xf>
    <xf numFmtId="0" fontId="12" fillId="34" borderId="33" xfId="0" applyFont="1" applyFill="1" applyBorder="1" applyAlignment="1">
      <alignment horizontal="center" wrapText="1"/>
    </xf>
    <xf numFmtId="0" fontId="12" fillId="34" borderId="42" xfId="0" applyFont="1" applyFill="1" applyBorder="1" applyAlignment="1">
      <alignment horizontal="center" wrapText="1"/>
    </xf>
    <xf numFmtId="0" fontId="12" fillId="34" borderId="43" xfId="0" applyFont="1" applyFill="1" applyBorder="1" applyAlignment="1">
      <alignment horizontal="center" wrapText="1"/>
    </xf>
    <xf numFmtId="0" fontId="11" fillId="34" borderId="0" xfId="0" applyFont="1" applyFill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NameBordered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arasts 2" xfId="62"/>
    <cellStyle name="Parasts 3" xfId="63"/>
    <cellStyle name="Parasts 4" xfId="64"/>
    <cellStyle name="Parasts 5" xfId="65"/>
    <cellStyle name="Percent" xfId="66"/>
    <cellStyle name="TextField" xfId="67"/>
    <cellStyle name="TextFieldBordered" xfId="68"/>
    <cellStyle name="TextLightCenter" xfId="69"/>
    <cellStyle name="TextStrongCenter" xfId="70"/>
    <cellStyle name="Title" xfId="71"/>
    <cellStyle name="Total" xfId="72"/>
    <cellStyle name="Warning Text" xfId="73"/>
    <cellStyle name="Обычный 2" xfId="74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3</xdr:row>
      <xdr:rowOff>257175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19050</xdr:rowOff>
    </xdr:from>
    <xdr:to>
      <xdr:col>10</xdr:col>
      <xdr:colOff>400050</xdr:colOff>
      <xdr:row>4</xdr:row>
      <xdr:rowOff>95250</xdr:rowOff>
    </xdr:to>
    <xdr:pic>
      <xdr:nvPicPr>
        <xdr:cNvPr id="3" name="Picture 3" descr="C:\Users\DELL\Desktop\pasaz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30480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</xdr:row>
      <xdr:rowOff>114300</xdr:rowOff>
    </xdr:from>
    <xdr:to>
      <xdr:col>12</xdr:col>
      <xdr:colOff>276225</xdr:colOff>
      <xdr:row>3</xdr:row>
      <xdr:rowOff>247650</xdr:rowOff>
    </xdr:to>
    <xdr:pic>
      <xdr:nvPicPr>
        <xdr:cNvPr id="4" name="Picture 5" descr="http://www.equestrian.lt/sites/all/themes/equestrian_theme/images/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400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3</xdr:row>
      <xdr:rowOff>257175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304800</xdr:colOff>
      <xdr:row>5</xdr:row>
      <xdr:rowOff>85725</xdr:rowOff>
    </xdr:to>
    <xdr:pic>
      <xdr:nvPicPr>
        <xdr:cNvPr id="3" name="Picture 3" descr="C:\Users\DELL\Desktop\pasaz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571500"/>
          <a:ext cx="819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190500</xdr:colOff>
      <xdr:row>4</xdr:row>
      <xdr:rowOff>133350</xdr:rowOff>
    </xdr:to>
    <xdr:pic>
      <xdr:nvPicPr>
        <xdr:cNvPr id="4" name="Picture 4" descr="http://www.equestrian.lt/sites/all/themes/equestrian_theme/images/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5700" y="5715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3</xdr:row>
      <xdr:rowOff>257175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400050</xdr:colOff>
      <xdr:row>5</xdr:row>
      <xdr:rowOff>85725</xdr:rowOff>
    </xdr:to>
    <xdr:pic>
      <xdr:nvPicPr>
        <xdr:cNvPr id="3" name="Picture 3" descr="C:\Users\DELL\Desktop\pasaz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571500"/>
          <a:ext cx="819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190500</xdr:colOff>
      <xdr:row>4</xdr:row>
      <xdr:rowOff>133350</xdr:rowOff>
    </xdr:to>
    <xdr:pic>
      <xdr:nvPicPr>
        <xdr:cNvPr id="4" name="Picture 4" descr="http://www.equestrian.lt/sites/all/themes/equestrian_theme/images/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715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3</xdr:row>
      <xdr:rowOff>257175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447675</xdr:colOff>
      <xdr:row>5</xdr:row>
      <xdr:rowOff>85725</xdr:rowOff>
    </xdr:to>
    <xdr:pic>
      <xdr:nvPicPr>
        <xdr:cNvPr id="3" name="Picture 3" descr="C:\Users\DELL\Desktop\pasaz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571500"/>
          <a:ext cx="828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200025</xdr:colOff>
      <xdr:row>4</xdr:row>
      <xdr:rowOff>133350</xdr:rowOff>
    </xdr:to>
    <xdr:pic>
      <xdr:nvPicPr>
        <xdr:cNvPr id="4" name="Picture 4" descr="http://www.equestrian.lt/sites/all/themes/equestrian_theme/images/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57150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3</xdr:row>
      <xdr:rowOff>257175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266700</xdr:colOff>
      <xdr:row>5</xdr:row>
      <xdr:rowOff>85725</xdr:rowOff>
    </xdr:to>
    <xdr:pic>
      <xdr:nvPicPr>
        <xdr:cNvPr id="3" name="Picture 3" descr="C:\Users\DELL\Desktop\pasaz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571500"/>
          <a:ext cx="819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314325</xdr:colOff>
      <xdr:row>4</xdr:row>
      <xdr:rowOff>133350</xdr:rowOff>
    </xdr:to>
    <xdr:pic>
      <xdr:nvPicPr>
        <xdr:cNvPr id="4" name="Picture 4" descr="http://www.equestrian.lt/sites/all/themes/equestrian_theme/images/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57150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3</xdr:row>
      <xdr:rowOff>257175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1</xdr:row>
      <xdr:rowOff>0</xdr:rowOff>
    </xdr:from>
    <xdr:to>
      <xdr:col>8</xdr:col>
      <xdr:colOff>381000</xdr:colOff>
      <xdr:row>4</xdr:row>
      <xdr:rowOff>85725</xdr:rowOff>
    </xdr:to>
    <xdr:pic>
      <xdr:nvPicPr>
        <xdr:cNvPr id="3" name="Picture 3" descr="C:\Users\DELL\Desktop\pasaz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285750"/>
          <a:ext cx="828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190500</xdr:colOff>
      <xdr:row>3</xdr:row>
      <xdr:rowOff>133350</xdr:rowOff>
    </xdr:to>
    <xdr:pic>
      <xdr:nvPicPr>
        <xdr:cNvPr id="4" name="Picture 4" descr="http://www.equestrian.lt/sites/all/themes/equestrian_theme/images/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2857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3</xdr:row>
      <xdr:rowOff>257175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314325</xdr:colOff>
      <xdr:row>5</xdr:row>
      <xdr:rowOff>85725</xdr:rowOff>
    </xdr:to>
    <xdr:pic>
      <xdr:nvPicPr>
        <xdr:cNvPr id="3" name="Picture 3" descr="C:\Users\DELL\Desktop\pasaz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571500"/>
          <a:ext cx="828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161925</xdr:colOff>
      <xdr:row>4</xdr:row>
      <xdr:rowOff>133350</xdr:rowOff>
    </xdr:to>
    <xdr:pic>
      <xdr:nvPicPr>
        <xdr:cNvPr id="4" name="Picture 4" descr="http://www.equestrian.lt/sites/all/themes/equestrian_theme/images/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7150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114300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57150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1</xdr:row>
      <xdr:rowOff>57150</xdr:rowOff>
    </xdr:from>
    <xdr:to>
      <xdr:col>8</xdr:col>
      <xdr:colOff>381000</xdr:colOff>
      <xdr:row>4</xdr:row>
      <xdr:rowOff>200025</xdr:rowOff>
    </xdr:to>
    <xdr:pic>
      <xdr:nvPicPr>
        <xdr:cNvPr id="3" name="Picture 3" descr="C:\Users\DELL\Desktop\pasaz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314325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219075</xdr:colOff>
      <xdr:row>4</xdr:row>
      <xdr:rowOff>133350</xdr:rowOff>
    </xdr:to>
    <xdr:pic>
      <xdr:nvPicPr>
        <xdr:cNvPr id="4" name="Picture 4" descr="http://www.equestrian.lt/sites/all/themes/equestrian_theme/images/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49530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180975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133350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381000</xdr:colOff>
      <xdr:row>6</xdr:row>
      <xdr:rowOff>190500</xdr:rowOff>
    </xdr:to>
    <xdr:pic>
      <xdr:nvPicPr>
        <xdr:cNvPr id="3" name="Picture 3" descr="C:\Users\DELL\Desktop\pasaz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742950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323850</xdr:colOff>
      <xdr:row>5</xdr:row>
      <xdr:rowOff>209550</xdr:rowOff>
    </xdr:to>
    <xdr:pic>
      <xdr:nvPicPr>
        <xdr:cNvPr id="4" name="Picture 5" descr="http://www.equestrian.lt/sites/all/themes/equestrian_theme/images/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7429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84" customWidth="1"/>
    <col min="4" max="4" width="15.28125" style="1" customWidth="1"/>
    <col min="5" max="5" width="18.851562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6" width="7.7109375" style="1" customWidth="1"/>
    <col min="17" max="18" width="6.421875" style="1" customWidth="1"/>
    <col min="19" max="16384" width="9.140625" style="1" customWidth="1"/>
  </cols>
  <sheetData>
    <row r="1" spans="1:17" ht="22.5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"/>
      <c r="P1" s="5"/>
      <c r="Q1" s="5"/>
    </row>
    <row r="2" spans="1:17" ht="22.5" customHeight="1">
      <c r="A2" s="2"/>
      <c r="B2" s="6"/>
      <c r="C2" s="7"/>
      <c r="D2" s="180" t="s">
        <v>12</v>
      </c>
      <c r="E2" s="180"/>
      <c r="F2" s="180"/>
      <c r="G2" s="180"/>
      <c r="H2" s="180"/>
      <c r="I2" s="3"/>
      <c r="J2" s="3"/>
      <c r="K2" s="6"/>
      <c r="L2" s="6"/>
      <c r="M2" s="6"/>
      <c r="N2" s="6"/>
      <c r="O2" s="6"/>
      <c r="P2" s="5"/>
      <c r="Q2" s="89"/>
    </row>
    <row r="3" spans="1:19" ht="22.5" customHeight="1">
      <c r="A3" s="6"/>
      <c r="B3" s="6"/>
      <c r="C3" s="6"/>
      <c r="D3" s="6"/>
      <c r="E3" s="6"/>
      <c r="F3" s="6"/>
      <c r="G3" s="6"/>
      <c r="H3" s="6"/>
      <c r="I3" s="8"/>
      <c r="O3" s="8" t="s">
        <v>9</v>
      </c>
      <c r="P3" s="86" t="s">
        <v>5</v>
      </c>
      <c r="Q3" s="45" t="s">
        <v>20</v>
      </c>
      <c r="R3" s="6"/>
      <c r="S3" s="6"/>
    </row>
    <row r="4" spans="1:19" ht="22.5" customHeight="1">
      <c r="A4" s="6"/>
      <c r="B4" s="6"/>
      <c r="C4" s="8" t="s">
        <v>18</v>
      </c>
      <c r="D4" s="6"/>
      <c r="E4" s="6"/>
      <c r="F4" s="6"/>
      <c r="G4" s="6"/>
      <c r="H4" s="6"/>
      <c r="I4" s="8"/>
      <c r="O4" s="8" t="s">
        <v>9</v>
      </c>
      <c r="P4" s="86" t="s">
        <v>6</v>
      </c>
      <c r="Q4" s="45" t="s">
        <v>23</v>
      </c>
      <c r="R4" s="6"/>
      <c r="S4" s="6"/>
    </row>
    <row r="5" spans="1:19" ht="22.5" customHeight="1">
      <c r="A5" s="6"/>
      <c r="B5" s="6"/>
      <c r="C5" s="82"/>
      <c r="D5" s="6"/>
      <c r="E5" s="6"/>
      <c r="F5" s="6"/>
      <c r="G5" s="6"/>
      <c r="H5" s="6"/>
      <c r="I5" s="8"/>
      <c r="O5" s="8" t="s">
        <v>9</v>
      </c>
      <c r="P5" s="86" t="s">
        <v>3</v>
      </c>
      <c r="Q5" s="45" t="s">
        <v>19</v>
      </c>
      <c r="R5" s="6"/>
      <c r="S5" s="6"/>
    </row>
    <row r="6" spans="1:19" ht="22.5" customHeight="1">
      <c r="A6" s="6"/>
      <c r="B6" s="6"/>
      <c r="C6" s="82"/>
      <c r="D6" s="6"/>
      <c r="E6" s="6"/>
      <c r="F6" s="6"/>
      <c r="G6" s="6"/>
      <c r="H6" s="6"/>
      <c r="I6" s="8"/>
      <c r="O6" s="8" t="s">
        <v>9</v>
      </c>
      <c r="P6" s="86" t="s">
        <v>15</v>
      </c>
      <c r="Q6" s="45" t="s">
        <v>21</v>
      </c>
      <c r="R6" s="6"/>
      <c r="S6" s="6"/>
    </row>
    <row r="7" spans="1:16" ht="22.5" customHeight="1" thickBot="1">
      <c r="A7" s="6"/>
      <c r="B7" s="6"/>
      <c r="C7" s="82"/>
      <c r="D7" s="6"/>
      <c r="E7" s="6"/>
      <c r="F7" s="6"/>
      <c r="G7" s="6"/>
      <c r="H7" s="6"/>
      <c r="I7" s="8"/>
      <c r="J7" s="8"/>
      <c r="K7" s="86"/>
      <c r="L7" s="8"/>
      <c r="M7" s="6"/>
      <c r="N7" s="6"/>
      <c r="O7" s="6"/>
      <c r="P7" s="5"/>
    </row>
    <row r="8" spans="1:20" ht="16.5" customHeight="1" thickBot="1">
      <c r="A8" s="181" t="s">
        <v>10</v>
      </c>
      <c r="B8" s="183" t="s">
        <v>1</v>
      </c>
      <c r="C8" s="185" t="s">
        <v>4</v>
      </c>
      <c r="D8" s="187" t="s">
        <v>0</v>
      </c>
      <c r="E8" s="175" t="s">
        <v>2</v>
      </c>
      <c r="F8" s="189" t="s">
        <v>13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42"/>
      <c r="S8" s="175" t="s">
        <v>8</v>
      </c>
      <c r="T8" s="177" t="s">
        <v>7</v>
      </c>
    </row>
    <row r="9" spans="1:20" ht="19.5" customHeight="1" thickBot="1">
      <c r="A9" s="182"/>
      <c r="B9" s="184"/>
      <c r="C9" s="186"/>
      <c r="D9" s="188"/>
      <c r="E9" s="176"/>
      <c r="F9" s="9" t="s">
        <v>5</v>
      </c>
      <c r="G9" s="10" t="s">
        <v>7</v>
      </c>
      <c r="H9" s="32" t="s">
        <v>11</v>
      </c>
      <c r="I9" s="9" t="s">
        <v>6</v>
      </c>
      <c r="J9" s="10" t="s">
        <v>7</v>
      </c>
      <c r="K9" s="32" t="s">
        <v>11</v>
      </c>
      <c r="L9" s="10" t="s">
        <v>3</v>
      </c>
      <c r="M9" s="10" t="s">
        <v>7</v>
      </c>
      <c r="N9" s="32" t="s">
        <v>11</v>
      </c>
      <c r="O9" s="10" t="s">
        <v>15</v>
      </c>
      <c r="P9" s="10" t="s">
        <v>7</v>
      </c>
      <c r="Q9" s="32" t="s">
        <v>11</v>
      </c>
      <c r="R9" s="43" t="s">
        <v>14</v>
      </c>
      <c r="S9" s="176"/>
      <c r="T9" s="178"/>
    </row>
    <row r="10" spans="1:20" ht="15.75" thickBot="1">
      <c r="A10" s="46" t="s">
        <v>132</v>
      </c>
      <c r="B10" s="5"/>
      <c r="C10" s="8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2.5" customHeight="1">
      <c r="A11" s="11">
        <v>1</v>
      </c>
      <c r="B11" s="161" t="s">
        <v>95</v>
      </c>
      <c r="C11" s="162" t="s">
        <v>27</v>
      </c>
      <c r="D11" s="161" t="s">
        <v>98</v>
      </c>
      <c r="E11" s="165" t="s">
        <v>99</v>
      </c>
      <c r="F11" s="12">
        <v>268</v>
      </c>
      <c r="G11" s="13">
        <f aca="true" t="shared" si="0" ref="G11:G16">PRODUCT(F11*100/380)</f>
        <v>70.52631578947368</v>
      </c>
      <c r="H11" s="15">
        <v>2</v>
      </c>
      <c r="I11" s="12">
        <v>262</v>
      </c>
      <c r="J11" s="13">
        <f aca="true" t="shared" si="1" ref="J11:J16">PRODUCT(I11*100/380)</f>
        <v>68.94736842105263</v>
      </c>
      <c r="K11" s="15">
        <v>1</v>
      </c>
      <c r="L11" s="16">
        <v>258</v>
      </c>
      <c r="M11" s="13">
        <f aca="true" t="shared" si="2" ref="M11:M16">PRODUCT(L11*100/380)</f>
        <v>67.89473684210526</v>
      </c>
      <c r="N11" s="17">
        <v>1</v>
      </c>
      <c r="O11" s="61">
        <v>259.5</v>
      </c>
      <c r="P11" s="13">
        <f aca="true" t="shared" si="3" ref="P11:P16">PRODUCT(O11*100/380)</f>
        <v>68.28947368421052</v>
      </c>
      <c r="Q11" s="17">
        <v>2</v>
      </c>
      <c r="R11" s="18"/>
      <c r="S11" s="19">
        <f aca="true" t="shared" si="4" ref="S11:S16">SUM(F11+I11+L11++O11)</f>
        <v>1047.5</v>
      </c>
      <c r="T11" s="20">
        <f aca="true" t="shared" si="5" ref="T11:T16">PRODUCT(S11/4*100/380)</f>
        <v>68.91447368421052</v>
      </c>
    </row>
    <row r="12" spans="1:20" ht="22.5" customHeight="1">
      <c r="A12" s="21">
        <v>2</v>
      </c>
      <c r="B12" s="132" t="s">
        <v>95</v>
      </c>
      <c r="C12" s="133" t="s">
        <v>27</v>
      </c>
      <c r="D12" s="132" t="s">
        <v>105</v>
      </c>
      <c r="E12" s="152" t="s">
        <v>99</v>
      </c>
      <c r="F12" s="22">
        <v>273</v>
      </c>
      <c r="G12" s="23">
        <f t="shared" si="0"/>
        <v>71.84210526315789</v>
      </c>
      <c r="H12" s="25">
        <v>1</v>
      </c>
      <c r="I12" s="22">
        <v>259</v>
      </c>
      <c r="J12" s="23">
        <f t="shared" si="1"/>
        <v>68.15789473684211</v>
      </c>
      <c r="K12" s="25">
        <v>2</v>
      </c>
      <c r="L12" s="26">
        <v>253.3</v>
      </c>
      <c r="M12" s="23">
        <f t="shared" si="2"/>
        <v>66.65789473684211</v>
      </c>
      <c r="N12" s="27">
        <v>2</v>
      </c>
      <c r="O12" s="62">
        <v>257</v>
      </c>
      <c r="P12" s="23">
        <f t="shared" si="3"/>
        <v>67.63157894736842</v>
      </c>
      <c r="Q12" s="27">
        <v>3</v>
      </c>
      <c r="R12" s="28"/>
      <c r="S12" s="29">
        <f t="shared" si="4"/>
        <v>1042.3</v>
      </c>
      <c r="T12" s="30">
        <f t="shared" si="5"/>
        <v>68.57236842105263</v>
      </c>
    </row>
    <row r="13" spans="1:20" ht="22.5" customHeight="1">
      <c r="A13" s="21">
        <v>3</v>
      </c>
      <c r="B13" s="50" t="s">
        <v>57</v>
      </c>
      <c r="C13" s="133" t="s">
        <v>27</v>
      </c>
      <c r="D13" s="50" t="s">
        <v>104</v>
      </c>
      <c r="E13" s="145" t="s">
        <v>86</v>
      </c>
      <c r="F13" s="22">
        <v>259.5</v>
      </c>
      <c r="G13" s="23">
        <f t="shared" si="0"/>
        <v>68.28947368421052</v>
      </c>
      <c r="H13" s="25">
        <v>3</v>
      </c>
      <c r="I13" s="22">
        <v>259</v>
      </c>
      <c r="J13" s="23">
        <f t="shared" si="1"/>
        <v>68.15789473684211</v>
      </c>
      <c r="K13" s="25">
        <v>2</v>
      </c>
      <c r="L13" s="26">
        <v>252.5</v>
      </c>
      <c r="M13" s="23">
        <f t="shared" si="2"/>
        <v>66.44736842105263</v>
      </c>
      <c r="N13" s="27">
        <v>4</v>
      </c>
      <c r="O13" s="62">
        <v>262</v>
      </c>
      <c r="P13" s="23">
        <f t="shared" si="3"/>
        <v>68.94736842105263</v>
      </c>
      <c r="Q13" s="27">
        <v>1</v>
      </c>
      <c r="R13" s="28"/>
      <c r="S13" s="29">
        <f t="shared" si="4"/>
        <v>1033</v>
      </c>
      <c r="T13" s="30">
        <f t="shared" si="5"/>
        <v>67.96052631578948</v>
      </c>
    </row>
    <row r="14" spans="1:20" ht="30" customHeight="1">
      <c r="A14" s="21">
        <v>4</v>
      </c>
      <c r="B14" s="50" t="s">
        <v>97</v>
      </c>
      <c r="C14" s="133" t="s">
        <v>27</v>
      </c>
      <c r="D14" s="50" t="s">
        <v>101</v>
      </c>
      <c r="E14" s="145" t="s">
        <v>102</v>
      </c>
      <c r="F14" s="22">
        <v>257</v>
      </c>
      <c r="G14" s="23">
        <f t="shared" si="0"/>
        <v>67.63157894736842</v>
      </c>
      <c r="H14" s="25">
        <v>5</v>
      </c>
      <c r="I14" s="22">
        <v>240.5</v>
      </c>
      <c r="J14" s="23">
        <f t="shared" si="1"/>
        <v>63.28947368421053</v>
      </c>
      <c r="K14" s="25">
        <v>4</v>
      </c>
      <c r="L14" s="26">
        <v>253</v>
      </c>
      <c r="M14" s="23">
        <f t="shared" si="2"/>
        <v>66.57894736842105</v>
      </c>
      <c r="N14" s="27">
        <v>3</v>
      </c>
      <c r="O14" s="62">
        <v>253.5</v>
      </c>
      <c r="P14" s="23">
        <f t="shared" si="3"/>
        <v>66.71052631578948</v>
      </c>
      <c r="Q14" s="27">
        <v>5</v>
      </c>
      <c r="R14" s="28"/>
      <c r="S14" s="29">
        <f t="shared" si="4"/>
        <v>1004</v>
      </c>
      <c r="T14" s="30">
        <f t="shared" si="5"/>
        <v>66.05263157894737</v>
      </c>
    </row>
    <row r="15" spans="1:20" ht="31.5" customHeight="1">
      <c r="A15" s="21">
        <v>5</v>
      </c>
      <c r="B15" s="135" t="s">
        <v>43</v>
      </c>
      <c r="C15" s="133" t="s">
        <v>27</v>
      </c>
      <c r="D15" s="135" t="s">
        <v>103</v>
      </c>
      <c r="E15" s="166" t="s">
        <v>45</v>
      </c>
      <c r="F15" s="22">
        <v>253</v>
      </c>
      <c r="G15" s="23">
        <f t="shared" si="0"/>
        <v>66.57894736842105</v>
      </c>
      <c r="H15" s="25">
        <v>6</v>
      </c>
      <c r="I15" s="22">
        <v>239</v>
      </c>
      <c r="J15" s="23">
        <f t="shared" si="1"/>
        <v>62.89473684210526</v>
      </c>
      <c r="K15" s="25">
        <v>5</v>
      </c>
      <c r="L15" s="26">
        <v>236.5</v>
      </c>
      <c r="M15" s="23">
        <f t="shared" si="2"/>
        <v>62.23684210526316</v>
      </c>
      <c r="N15" s="27">
        <v>5</v>
      </c>
      <c r="O15" s="62">
        <v>254</v>
      </c>
      <c r="P15" s="23">
        <f t="shared" si="3"/>
        <v>66.84210526315789</v>
      </c>
      <c r="Q15" s="27">
        <v>4</v>
      </c>
      <c r="R15" s="28"/>
      <c r="S15" s="29">
        <f t="shared" si="4"/>
        <v>982.5</v>
      </c>
      <c r="T15" s="30">
        <f t="shared" si="5"/>
        <v>64.63815789473684</v>
      </c>
    </row>
    <row r="16" spans="1:20" ht="22.5" customHeight="1" thickBot="1">
      <c r="A16" s="55">
        <v>6</v>
      </c>
      <c r="B16" s="163" t="s">
        <v>96</v>
      </c>
      <c r="C16" s="164" t="s">
        <v>50</v>
      </c>
      <c r="D16" s="163" t="s">
        <v>100</v>
      </c>
      <c r="E16" s="167" t="s">
        <v>86</v>
      </c>
      <c r="F16" s="64">
        <v>258</v>
      </c>
      <c r="G16" s="57">
        <f t="shared" si="0"/>
        <v>67.89473684210526</v>
      </c>
      <c r="H16" s="60">
        <v>4</v>
      </c>
      <c r="I16" s="64">
        <v>236.5</v>
      </c>
      <c r="J16" s="57">
        <f t="shared" si="1"/>
        <v>62.23684210526316</v>
      </c>
      <c r="K16" s="60">
        <v>6</v>
      </c>
      <c r="L16" s="85">
        <v>235</v>
      </c>
      <c r="M16" s="57">
        <f t="shared" si="2"/>
        <v>61.8421052631579</v>
      </c>
      <c r="N16" s="68">
        <v>6</v>
      </c>
      <c r="O16" s="63">
        <v>243.5</v>
      </c>
      <c r="P16" s="57">
        <f t="shared" si="3"/>
        <v>64.07894736842105</v>
      </c>
      <c r="Q16" s="68">
        <v>6</v>
      </c>
      <c r="R16" s="67"/>
      <c r="S16" s="58">
        <f t="shared" si="4"/>
        <v>973</v>
      </c>
      <c r="T16" s="59">
        <f t="shared" si="5"/>
        <v>64.01315789473684</v>
      </c>
    </row>
    <row r="17" spans="1:9" ht="45" customHeight="1">
      <c r="A17" s="45" t="s">
        <v>29</v>
      </c>
      <c r="I17" s="45" t="s">
        <v>16</v>
      </c>
    </row>
    <row r="18" ht="21" customHeight="1"/>
    <row r="19" ht="21" customHeight="1"/>
    <row r="23" spans="1:13" ht="13.5">
      <c r="A23" s="5"/>
      <c r="B23" s="5"/>
      <c r="C23" s="83"/>
      <c r="J23" s="5"/>
      <c r="K23" s="5"/>
      <c r="L23" s="5"/>
      <c r="M23" s="5"/>
    </row>
    <row r="24" spans="10:13" ht="13.5">
      <c r="J24" s="5"/>
      <c r="K24" s="5"/>
      <c r="L24" s="5"/>
      <c r="M24" s="5"/>
    </row>
    <row r="25" spans="1:14" ht="15">
      <c r="A25" s="31"/>
      <c r="J25" s="5"/>
      <c r="K25" s="5"/>
      <c r="L25" s="5"/>
      <c r="M25" s="5"/>
      <c r="N25" s="5"/>
    </row>
    <row r="26" spans="1:14" ht="15">
      <c r="A26" s="45"/>
      <c r="J26" s="5"/>
      <c r="K26" s="5"/>
      <c r="L26" s="5"/>
      <c r="M26" s="5"/>
      <c r="N26" s="5"/>
    </row>
    <row r="30" ht="21" customHeight="1"/>
  </sheetData>
  <sheetProtection/>
  <mergeCells count="10">
    <mergeCell ref="S8:S9"/>
    <mergeCell ref="T8:T9"/>
    <mergeCell ref="A1:N1"/>
    <mergeCell ref="D2:H2"/>
    <mergeCell ref="A8:A9"/>
    <mergeCell ref="B8:B9"/>
    <mergeCell ref="C8:C9"/>
    <mergeCell ref="D8:D9"/>
    <mergeCell ref="E8:E9"/>
    <mergeCell ref="F8:Q8"/>
  </mergeCells>
  <conditionalFormatting sqref="E12">
    <cfRule type="cellIs" priority="1" dxfId="0" operator="equal" stopIfTrue="1">
      <formula>0</formula>
    </cfRule>
    <cfRule type="cellIs" priority="2" dxfId="0" operator="equal" stopIfTrue="1">
      <formula>#N/A</formula>
    </cfRule>
  </conditionalFormatting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L21" sqref="L21"/>
    </sheetView>
  </sheetViews>
  <sheetFormatPr defaultColWidth="9.140625" defaultRowHeight="21" customHeight="1"/>
  <cols>
    <col min="1" max="1" width="7.7109375" style="0" customWidth="1"/>
    <col min="2" max="2" width="22.28125" style="0" customWidth="1"/>
    <col min="3" max="3" width="8.28125" style="0" customWidth="1"/>
    <col min="4" max="4" width="18.421875" style="0" customWidth="1"/>
    <col min="5" max="5" width="22.00390625" style="0" customWidth="1"/>
    <col min="6" max="7" width="9.140625" style="77" customWidth="1"/>
  </cols>
  <sheetData>
    <row r="1" spans="1:14" ht="21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27"/>
      <c r="J1" s="127"/>
      <c r="K1" s="127"/>
      <c r="L1" s="127"/>
      <c r="M1" s="127"/>
      <c r="N1" s="127"/>
    </row>
    <row r="2" spans="1:10" ht="21" customHeight="1">
      <c r="A2" s="34"/>
      <c r="B2" s="35"/>
      <c r="C2" s="7"/>
      <c r="D2" s="180"/>
      <c r="E2" s="180"/>
      <c r="F2" s="180"/>
      <c r="G2" s="180"/>
      <c r="H2" s="180"/>
      <c r="I2" s="36"/>
      <c r="J2" s="37"/>
    </row>
    <row r="3" spans="1:10" ht="21" customHeight="1" thickBot="1">
      <c r="A3" s="196" t="s">
        <v>13</v>
      </c>
      <c r="B3" s="196"/>
      <c r="C3" s="196"/>
      <c r="D3" s="196"/>
      <c r="E3" s="196"/>
      <c r="F3" s="196"/>
      <c r="G3" s="196"/>
      <c r="H3" s="196"/>
      <c r="I3" s="81"/>
      <c r="J3" s="81"/>
    </row>
    <row r="4" spans="1:8" ht="21" customHeight="1">
      <c r="A4" s="181" t="s">
        <v>10</v>
      </c>
      <c r="B4" s="183" t="s">
        <v>1</v>
      </c>
      <c r="C4" s="194" t="s">
        <v>4</v>
      </c>
      <c r="D4" s="187" t="s">
        <v>0</v>
      </c>
      <c r="E4" s="175" t="s">
        <v>2</v>
      </c>
      <c r="F4" s="70" t="s">
        <v>74</v>
      </c>
      <c r="G4" s="71" t="s">
        <v>75</v>
      </c>
      <c r="H4" s="38"/>
    </row>
    <row r="5" spans="1:8" ht="21" customHeight="1" thickBot="1">
      <c r="A5" s="182"/>
      <c r="B5" s="184"/>
      <c r="C5" s="195"/>
      <c r="D5" s="188"/>
      <c r="E5" s="176"/>
      <c r="F5" s="72" t="s">
        <v>76</v>
      </c>
      <c r="G5" s="73" t="s">
        <v>76</v>
      </c>
      <c r="H5" s="39"/>
    </row>
    <row r="6" spans="1:8" ht="21" customHeight="1" thickBot="1">
      <c r="A6" s="46" t="s">
        <v>131</v>
      </c>
      <c r="B6" s="41"/>
      <c r="C6" s="41"/>
      <c r="D6" s="41"/>
      <c r="E6" s="41"/>
      <c r="F6" s="74"/>
      <c r="G6" s="74"/>
      <c r="H6" s="40"/>
    </row>
    <row r="7" spans="1:8" ht="21" customHeight="1">
      <c r="A7" s="87">
        <v>1</v>
      </c>
      <c r="B7" s="161" t="s">
        <v>95</v>
      </c>
      <c r="C7" s="162" t="s">
        <v>27</v>
      </c>
      <c r="D7" s="161" t="s">
        <v>98</v>
      </c>
      <c r="E7" s="165" t="s">
        <v>99</v>
      </c>
      <c r="F7" s="75">
        <v>68.91</v>
      </c>
      <c r="G7" s="75"/>
      <c r="H7" s="157">
        <f aca="true" t="shared" si="0" ref="H7:H12">SUM(F7:G7)</f>
        <v>68.91</v>
      </c>
    </row>
    <row r="8" spans="1:8" ht="21" customHeight="1">
      <c r="A8" s="87">
        <v>2</v>
      </c>
      <c r="B8" s="132" t="s">
        <v>95</v>
      </c>
      <c r="C8" s="133" t="s">
        <v>27</v>
      </c>
      <c r="D8" s="132" t="s">
        <v>105</v>
      </c>
      <c r="E8" s="152" t="s">
        <v>99</v>
      </c>
      <c r="F8" s="75">
        <v>68.57</v>
      </c>
      <c r="G8" s="75"/>
      <c r="H8" s="157">
        <f t="shared" si="0"/>
        <v>68.57</v>
      </c>
    </row>
    <row r="9" spans="1:8" ht="21" customHeight="1">
      <c r="A9" s="87">
        <v>3</v>
      </c>
      <c r="B9" s="50" t="s">
        <v>57</v>
      </c>
      <c r="C9" s="133" t="s">
        <v>27</v>
      </c>
      <c r="D9" s="50" t="s">
        <v>104</v>
      </c>
      <c r="E9" s="145" t="s">
        <v>86</v>
      </c>
      <c r="F9" s="75">
        <v>67.96</v>
      </c>
      <c r="G9" s="75"/>
      <c r="H9" s="157">
        <f t="shared" si="0"/>
        <v>67.96</v>
      </c>
    </row>
    <row r="10" spans="1:8" ht="21" customHeight="1">
      <c r="A10" s="87">
        <v>4</v>
      </c>
      <c r="B10" s="50" t="s">
        <v>97</v>
      </c>
      <c r="C10" s="133" t="s">
        <v>27</v>
      </c>
      <c r="D10" s="50" t="s">
        <v>101</v>
      </c>
      <c r="E10" s="145" t="s">
        <v>102</v>
      </c>
      <c r="F10" s="75">
        <v>66.05</v>
      </c>
      <c r="G10" s="75"/>
      <c r="H10" s="157">
        <f t="shared" si="0"/>
        <v>66.05</v>
      </c>
    </row>
    <row r="11" spans="1:8" ht="21" customHeight="1">
      <c r="A11" s="87">
        <v>5</v>
      </c>
      <c r="B11" s="135" t="s">
        <v>43</v>
      </c>
      <c r="C11" s="133" t="s">
        <v>27</v>
      </c>
      <c r="D11" s="135" t="s">
        <v>103</v>
      </c>
      <c r="E11" s="166" t="s">
        <v>45</v>
      </c>
      <c r="F11" s="75">
        <v>64.64</v>
      </c>
      <c r="G11" s="75"/>
      <c r="H11" s="157">
        <f t="shared" si="0"/>
        <v>64.64</v>
      </c>
    </row>
    <row r="12" spans="1:8" ht="21" customHeight="1" thickBot="1">
      <c r="A12" s="87">
        <v>6</v>
      </c>
      <c r="B12" s="163" t="s">
        <v>96</v>
      </c>
      <c r="C12" s="164" t="s">
        <v>50</v>
      </c>
      <c r="D12" s="163" t="s">
        <v>100</v>
      </c>
      <c r="E12" s="167" t="s">
        <v>86</v>
      </c>
      <c r="F12" s="75">
        <v>64.01</v>
      </c>
      <c r="G12" s="75"/>
      <c r="H12" s="157">
        <f t="shared" si="0"/>
        <v>64.01</v>
      </c>
    </row>
    <row r="13" spans="1:9" ht="21" customHeight="1">
      <c r="A13" s="46" t="s">
        <v>128</v>
      </c>
      <c r="B13" s="41"/>
      <c r="C13" s="41"/>
      <c r="D13" s="41"/>
      <c r="E13" s="41"/>
      <c r="F13" s="79"/>
      <c r="G13" s="79"/>
      <c r="H13" s="74"/>
      <c r="I13" s="74"/>
    </row>
    <row r="14" spans="1:8" ht="21" customHeight="1">
      <c r="A14" s="87">
        <v>1</v>
      </c>
      <c r="B14" s="48" t="s">
        <v>115</v>
      </c>
      <c r="C14" s="107" t="s">
        <v>34</v>
      </c>
      <c r="D14" s="48" t="s">
        <v>116</v>
      </c>
      <c r="E14" s="48" t="s">
        <v>117</v>
      </c>
      <c r="F14" s="75">
        <v>63.41</v>
      </c>
      <c r="G14" s="75"/>
      <c r="H14" s="157">
        <f>SUM(F14:G14)</f>
        <v>63.41</v>
      </c>
    </row>
    <row r="15" spans="1:8" ht="21" customHeight="1">
      <c r="A15" s="87">
        <v>2</v>
      </c>
      <c r="B15" s="112" t="s">
        <v>123</v>
      </c>
      <c r="C15" s="107" t="s">
        <v>50</v>
      </c>
      <c r="D15" s="112" t="s">
        <v>124</v>
      </c>
      <c r="E15" s="112" t="s">
        <v>125</v>
      </c>
      <c r="F15" s="75">
        <v>68.28</v>
      </c>
      <c r="G15" s="75"/>
      <c r="H15" s="157">
        <f>SUM(F15:G15)</f>
        <v>68.28</v>
      </c>
    </row>
    <row r="16" spans="1:10" ht="21" customHeight="1">
      <c r="A16" s="87">
        <v>3</v>
      </c>
      <c r="B16" s="111" t="s">
        <v>96</v>
      </c>
      <c r="C16" s="107" t="s">
        <v>50</v>
      </c>
      <c r="D16" s="111" t="s">
        <v>100</v>
      </c>
      <c r="E16" s="111" t="s">
        <v>86</v>
      </c>
      <c r="F16" s="75">
        <v>64.73</v>
      </c>
      <c r="G16" s="75"/>
      <c r="H16" s="157">
        <f>SUM(F16:G16)</f>
        <v>64.73</v>
      </c>
      <c r="J16" s="74"/>
    </row>
    <row r="17" spans="1:8" ht="21" customHeight="1" thickBot="1">
      <c r="A17" s="46" t="s">
        <v>130</v>
      </c>
      <c r="B17" s="41"/>
      <c r="C17" s="41"/>
      <c r="D17" s="41"/>
      <c r="E17" s="41"/>
      <c r="F17" s="79"/>
      <c r="G17" s="79"/>
      <c r="H17" s="74"/>
    </row>
    <row r="18" spans="1:8" ht="21" customHeight="1">
      <c r="A18" s="87">
        <v>1</v>
      </c>
      <c r="B18" s="69" t="s">
        <v>115</v>
      </c>
      <c r="C18" s="162" t="s">
        <v>34</v>
      </c>
      <c r="D18" s="69" t="s">
        <v>116</v>
      </c>
      <c r="E18" s="156" t="s">
        <v>117</v>
      </c>
      <c r="F18" s="75">
        <v>67.23</v>
      </c>
      <c r="G18" s="75"/>
      <c r="H18" s="157">
        <f aca="true" t="shared" si="1" ref="H18:H23">SUM(F18:G18)</f>
        <v>67.23</v>
      </c>
    </row>
    <row r="19" spans="1:8" ht="21" customHeight="1">
      <c r="A19" s="87">
        <v>2</v>
      </c>
      <c r="B19" s="136" t="s">
        <v>107</v>
      </c>
      <c r="C19" s="137" t="s">
        <v>50</v>
      </c>
      <c r="D19" s="136" t="s">
        <v>108</v>
      </c>
      <c r="E19" s="147" t="s">
        <v>109</v>
      </c>
      <c r="F19" s="75">
        <v>66.25</v>
      </c>
      <c r="G19" s="75"/>
      <c r="H19" s="157">
        <f t="shared" si="1"/>
        <v>66.25</v>
      </c>
    </row>
    <row r="20" spans="1:8" ht="21" customHeight="1">
      <c r="A20" s="87">
        <v>3</v>
      </c>
      <c r="B20" s="136" t="s">
        <v>107</v>
      </c>
      <c r="C20" s="137" t="s">
        <v>50</v>
      </c>
      <c r="D20" s="136" t="s">
        <v>72</v>
      </c>
      <c r="E20" s="147" t="s">
        <v>73</v>
      </c>
      <c r="F20" s="75">
        <v>65.94</v>
      </c>
      <c r="G20" s="75"/>
      <c r="H20" s="157">
        <f t="shared" si="1"/>
        <v>65.94</v>
      </c>
    </row>
    <row r="21" spans="1:8" ht="21" customHeight="1">
      <c r="A21" s="87">
        <v>4</v>
      </c>
      <c r="B21" s="51" t="s">
        <v>110</v>
      </c>
      <c r="C21" s="137" t="s">
        <v>50</v>
      </c>
      <c r="D21" s="51" t="s">
        <v>111</v>
      </c>
      <c r="E21" s="148" t="s">
        <v>69</v>
      </c>
      <c r="F21" s="75">
        <v>64.26</v>
      </c>
      <c r="G21" s="75"/>
      <c r="H21" s="157">
        <f t="shared" si="1"/>
        <v>64.26</v>
      </c>
    </row>
    <row r="22" spans="1:8" ht="21" customHeight="1">
      <c r="A22" s="87">
        <v>5</v>
      </c>
      <c r="B22" s="134" t="s">
        <v>112</v>
      </c>
      <c r="C22" s="137" t="s">
        <v>50</v>
      </c>
      <c r="D22" s="134" t="s">
        <v>113</v>
      </c>
      <c r="E22" s="146" t="s">
        <v>114</v>
      </c>
      <c r="F22" s="75">
        <v>63.98</v>
      </c>
      <c r="G22" s="75"/>
      <c r="H22" s="157">
        <f t="shared" si="1"/>
        <v>63.98</v>
      </c>
    </row>
    <row r="23" spans="1:8" ht="21" customHeight="1">
      <c r="A23" s="87">
        <v>6</v>
      </c>
      <c r="B23" s="138" t="s">
        <v>118</v>
      </c>
      <c r="C23" s="137" t="s">
        <v>50</v>
      </c>
      <c r="D23" s="139" t="s">
        <v>119</v>
      </c>
      <c r="E23" s="170" t="s">
        <v>120</v>
      </c>
      <c r="F23" s="75">
        <v>62.19</v>
      </c>
      <c r="G23" s="75"/>
      <c r="H23" s="157">
        <f t="shared" si="1"/>
        <v>62.19</v>
      </c>
    </row>
    <row r="24" spans="1:8" ht="21" customHeight="1" thickBot="1">
      <c r="A24" s="87">
        <v>7</v>
      </c>
      <c r="B24" s="168" t="s">
        <v>110</v>
      </c>
      <c r="C24" s="169" t="s">
        <v>50</v>
      </c>
      <c r="D24" s="168" t="s">
        <v>121</v>
      </c>
      <c r="E24" s="171" t="s">
        <v>122</v>
      </c>
      <c r="F24" s="75">
        <v>60.94</v>
      </c>
      <c r="G24" s="75"/>
      <c r="H24" s="157">
        <f>SUM(F24:G24)</f>
        <v>60.94</v>
      </c>
    </row>
    <row r="25" spans="1:7" ht="21" customHeight="1">
      <c r="A25" s="46" t="s">
        <v>134</v>
      </c>
      <c r="B25" s="41"/>
      <c r="C25" s="41"/>
      <c r="D25" s="41"/>
      <c r="E25" s="41"/>
      <c r="F25" s="74"/>
      <c r="G25"/>
    </row>
    <row r="26" spans="1:8" ht="21" customHeight="1">
      <c r="A26" s="87">
        <v>1</v>
      </c>
      <c r="B26" s="114" t="s">
        <v>87</v>
      </c>
      <c r="C26" s="95" t="s">
        <v>50</v>
      </c>
      <c r="D26" s="114" t="s">
        <v>88</v>
      </c>
      <c r="E26" s="114" t="s">
        <v>89</v>
      </c>
      <c r="F26" s="75">
        <v>68.56</v>
      </c>
      <c r="G26" s="75"/>
      <c r="H26" s="157">
        <f aca="true" t="shared" si="2" ref="H26:H31">SUM(F26:G26)</f>
        <v>68.56</v>
      </c>
    </row>
    <row r="27" spans="1:8" ht="21" customHeight="1">
      <c r="A27" s="87">
        <v>2</v>
      </c>
      <c r="B27" s="106" t="s">
        <v>37</v>
      </c>
      <c r="C27" s="95" t="s">
        <v>27</v>
      </c>
      <c r="D27" s="106" t="s">
        <v>38</v>
      </c>
      <c r="E27" s="106" t="s">
        <v>39</v>
      </c>
      <c r="F27" s="75">
        <v>68.28</v>
      </c>
      <c r="G27" s="75"/>
      <c r="H27" s="157">
        <f t="shared" si="2"/>
        <v>68.28</v>
      </c>
    </row>
    <row r="28" spans="1:8" ht="21" customHeight="1">
      <c r="A28" s="87">
        <v>3</v>
      </c>
      <c r="B28" s="114" t="s">
        <v>78</v>
      </c>
      <c r="C28" s="95" t="s">
        <v>50</v>
      </c>
      <c r="D28" s="114" t="s">
        <v>79</v>
      </c>
      <c r="E28" s="114" t="s">
        <v>80</v>
      </c>
      <c r="F28" s="75">
        <v>66.83</v>
      </c>
      <c r="G28" s="75"/>
      <c r="H28" s="157">
        <f t="shared" si="2"/>
        <v>66.83</v>
      </c>
    </row>
    <row r="29" spans="1:8" ht="21" customHeight="1">
      <c r="A29" s="87">
        <v>4</v>
      </c>
      <c r="B29" s="114" t="s">
        <v>84</v>
      </c>
      <c r="C29" s="95" t="s">
        <v>50</v>
      </c>
      <c r="D29" s="114" t="s">
        <v>85</v>
      </c>
      <c r="E29" s="114" t="s">
        <v>86</v>
      </c>
      <c r="F29" s="75">
        <v>63.83</v>
      </c>
      <c r="G29" s="75"/>
      <c r="H29" s="157">
        <f t="shared" si="2"/>
        <v>63.83</v>
      </c>
    </row>
    <row r="30" spans="1:8" ht="21" customHeight="1">
      <c r="A30" s="87">
        <v>5</v>
      </c>
      <c r="B30" s="48" t="s">
        <v>81</v>
      </c>
      <c r="C30" s="95" t="s">
        <v>27</v>
      </c>
      <c r="D30" s="48" t="s">
        <v>82</v>
      </c>
      <c r="E30" s="48" t="s">
        <v>83</v>
      </c>
      <c r="F30" s="75">
        <v>62.28</v>
      </c>
      <c r="G30" s="75"/>
      <c r="H30" s="157">
        <f t="shared" si="2"/>
        <v>62.28</v>
      </c>
    </row>
    <row r="31" spans="1:8" ht="21" customHeight="1">
      <c r="A31" s="87">
        <v>6</v>
      </c>
      <c r="B31" s="48" t="s">
        <v>90</v>
      </c>
      <c r="C31" s="95" t="s">
        <v>27</v>
      </c>
      <c r="D31" s="48" t="s">
        <v>61</v>
      </c>
      <c r="E31" s="48" t="s">
        <v>62</v>
      </c>
      <c r="F31" s="78">
        <v>57.67</v>
      </c>
      <c r="G31" s="75"/>
      <c r="H31" s="157">
        <f t="shared" si="2"/>
        <v>57.67</v>
      </c>
    </row>
    <row r="32" spans="1:7" ht="21" customHeight="1">
      <c r="A32" s="46" t="s">
        <v>159</v>
      </c>
      <c r="B32" s="41"/>
      <c r="C32" s="41"/>
      <c r="D32" s="41"/>
      <c r="E32" s="41"/>
      <c r="F32" s="74"/>
      <c r="G32"/>
    </row>
    <row r="33" spans="1:8" ht="21" customHeight="1">
      <c r="A33" s="87">
        <v>1</v>
      </c>
      <c r="B33" s="49" t="s">
        <v>33</v>
      </c>
      <c r="C33" s="95" t="s">
        <v>34</v>
      </c>
      <c r="D33" s="48" t="s">
        <v>35</v>
      </c>
      <c r="E33" s="48" t="s">
        <v>36</v>
      </c>
      <c r="F33" s="75">
        <v>67.75</v>
      </c>
      <c r="G33" s="75"/>
      <c r="H33" s="157">
        <f aca="true" t="shared" si="3" ref="H33:H42">SUM(F33:G33)</f>
        <v>67.75</v>
      </c>
    </row>
    <row r="34" spans="1:8" ht="21" customHeight="1">
      <c r="A34" s="87">
        <v>2</v>
      </c>
      <c r="B34" s="114" t="s">
        <v>143</v>
      </c>
      <c r="C34" s="95" t="s">
        <v>50</v>
      </c>
      <c r="D34" s="114" t="s">
        <v>144</v>
      </c>
      <c r="E34" s="114" t="s">
        <v>145</v>
      </c>
      <c r="F34" s="75">
        <v>67.42</v>
      </c>
      <c r="G34" s="75"/>
      <c r="H34" s="157">
        <f t="shared" si="3"/>
        <v>67.42</v>
      </c>
    </row>
    <row r="35" spans="1:8" ht="21" customHeight="1">
      <c r="A35" s="87">
        <v>3</v>
      </c>
      <c r="B35" s="114" t="s">
        <v>146</v>
      </c>
      <c r="C35" s="95" t="s">
        <v>50</v>
      </c>
      <c r="D35" s="114" t="s">
        <v>147</v>
      </c>
      <c r="E35" s="114" t="s">
        <v>148</v>
      </c>
      <c r="F35" s="75">
        <v>67.38</v>
      </c>
      <c r="G35" s="75"/>
      <c r="H35" s="157">
        <f t="shared" si="3"/>
        <v>67.38</v>
      </c>
    </row>
    <row r="36" spans="1:8" ht="21" customHeight="1">
      <c r="A36" s="87">
        <v>4</v>
      </c>
      <c r="B36" s="114" t="s">
        <v>149</v>
      </c>
      <c r="C36" s="95" t="s">
        <v>50</v>
      </c>
      <c r="D36" s="114" t="s">
        <v>85</v>
      </c>
      <c r="E36" s="114" t="s">
        <v>86</v>
      </c>
      <c r="F36" s="75">
        <v>66.17</v>
      </c>
      <c r="G36" s="75"/>
      <c r="H36" s="157">
        <f t="shared" si="3"/>
        <v>66.17</v>
      </c>
    </row>
    <row r="37" spans="1:8" ht="21" customHeight="1">
      <c r="A37" s="87">
        <v>5</v>
      </c>
      <c r="B37" s="114" t="s">
        <v>154</v>
      </c>
      <c r="C37" s="95" t="s">
        <v>50</v>
      </c>
      <c r="D37" s="114" t="s">
        <v>155</v>
      </c>
      <c r="E37" s="114" t="s">
        <v>156</v>
      </c>
      <c r="F37" s="75">
        <v>64.38</v>
      </c>
      <c r="G37" s="75"/>
      <c r="H37" s="157">
        <f t="shared" si="3"/>
        <v>64.38</v>
      </c>
    </row>
    <row r="38" spans="1:8" ht="21" customHeight="1">
      <c r="A38" s="87">
        <v>6</v>
      </c>
      <c r="B38" s="114" t="s">
        <v>135</v>
      </c>
      <c r="C38" s="95" t="s">
        <v>50</v>
      </c>
      <c r="D38" s="114" t="s">
        <v>136</v>
      </c>
      <c r="E38" s="114" t="s">
        <v>137</v>
      </c>
      <c r="F38" s="78">
        <v>64.21</v>
      </c>
      <c r="G38" s="75"/>
      <c r="H38" s="157">
        <f t="shared" si="3"/>
        <v>64.21</v>
      </c>
    </row>
    <row r="39" spans="1:8" ht="21" customHeight="1">
      <c r="A39" s="87">
        <v>7</v>
      </c>
      <c r="B39" s="114" t="s">
        <v>153</v>
      </c>
      <c r="C39" s="95" t="s">
        <v>50</v>
      </c>
      <c r="D39" s="114" t="s">
        <v>111</v>
      </c>
      <c r="E39" s="114" t="s">
        <v>69</v>
      </c>
      <c r="F39" s="78">
        <v>63.38</v>
      </c>
      <c r="G39" s="75"/>
      <c r="H39" s="157">
        <f t="shared" si="3"/>
        <v>63.38</v>
      </c>
    </row>
    <row r="40" spans="1:8" ht="21" customHeight="1">
      <c r="A40" s="87">
        <v>8</v>
      </c>
      <c r="B40" s="114" t="s">
        <v>138</v>
      </c>
      <c r="C40" s="95" t="s">
        <v>50</v>
      </c>
      <c r="D40" s="114" t="s">
        <v>139</v>
      </c>
      <c r="E40" s="114" t="s">
        <v>140</v>
      </c>
      <c r="F40" s="78">
        <v>62.83</v>
      </c>
      <c r="G40" s="75"/>
      <c r="H40" s="157">
        <f t="shared" si="3"/>
        <v>62.83</v>
      </c>
    </row>
    <row r="41" spans="1:8" ht="21" customHeight="1">
      <c r="A41" s="87">
        <v>9</v>
      </c>
      <c r="B41" s="111" t="s">
        <v>141</v>
      </c>
      <c r="C41" s="95" t="s">
        <v>50</v>
      </c>
      <c r="D41" s="114" t="s">
        <v>142</v>
      </c>
      <c r="E41" s="111" t="s">
        <v>157</v>
      </c>
      <c r="F41" s="78">
        <v>62.25</v>
      </c>
      <c r="G41" s="75"/>
      <c r="H41" s="157">
        <f t="shared" si="3"/>
        <v>62.25</v>
      </c>
    </row>
    <row r="42" spans="1:8" ht="21" customHeight="1">
      <c r="A42" s="87">
        <v>10</v>
      </c>
      <c r="B42" s="48" t="s">
        <v>150</v>
      </c>
      <c r="C42" s="95" t="s">
        <v>27</v>
      </c>
      <c r="D42" s="48" t="s">
        <v>151</v>
      </c>
      <c r="E42" s="48" t="s">
        <v>152</v>
      </c>
      <c r="F42" s="78">
        <v>56.21</v>
      </c>
      <c r="G42" s="75"/>
      <c r="H42" s="157">
        <f t="shared" si="3"/>
        <v>56.21</v>
      </c>
    </row>
    <row r="43" spans="1:9" ht="21" customHeight="1">
      <c r="A43" s="46" t="s">
        <v>133</v>
      </c>
      <c r="B43" s="5"/>
      <c r="C43" s="83"/>
      <c r="D43" s="5"/>
      <c r="E43" s="5"/>
      <c r="F43" s="80"/>
      <c r="H43" s="77"/>
      <c r="I43" s="77"/>
    </row>
    <row r="44" spans="1:8" ht="21" customHeight="1">
      <c r="A44" s="87">
        <v>1</v>
      </c>
      <c r="B44" s="49" t="s">
        <v>33</v>
      </c>
      <c r="C44" s="95" t="s">
        <v>34</v>
      </c>
      <c r="D44" s="48" t="s">
        <v>35</v>
      </c>
      <c r="E44" s="48" t="s">
        <v>36</v>
      </c>
      <c r="F44" s="75">
        <v>62</v>
      </c>
      <c r="G44" s="75"/>
      <c r="H44" s="157">
        <f>SUM(F44:G44)</f>
        <v>62</v>
      </c>
    </row>
    <row r="45" spans="1:13" ht="21" customHeight="1">
      <c r="A45" s="44" t="s">
        <v>129</v>
      </c>
      <c r="B45" s="5"/>
      <c r="C45" s="3"/>
      <c r="D45" s="5"/>
      <c r="E45" s="5"/>
      <c r="F45" s="80"/>
      <c r="H45" s="77"/>
      <c r="L45" s="3"/>
      <c r="M45" s="5"/>
    </row>
    <row r="46" spans="1:8" ht="21" customHeight="1">
      <c r="A46" s="87">
        <v>1</v>
      </c>
      <c r="B46" s="112" t="s">
        <v>57</v>
      </c>
      <c r="C46" s="95" t="s">
        <v>50</v>
      </c>
      <c r="D46" s="158" t="s">
        <v>58</v>
      </c>
      <c r="E46" s="158" t="s">
        <v>59</v>
      </c>
      <c r="F46" s="75">
        <v>68.33</v>
      </c>
      <c r="G46" s="75"/>
      <c r="H46" s="157">
        <f aca="true" t="shared" si="4" ref="H46:H52">SUM(F46:G46)</f>
        <v>68.33</v>
      </c>
    </row>
    <row r="47" spans="1:8" ht="21" customHeight="1">
      <c r="A47" s="87">
        <v>2</v>
      </c>
      <c r="B47" s="112" t="s">
        <v>127</v>
      </c>
      <c r="C47" s="95" t="s">
        <v>50</v>
      </c>
      <c r="D47" s="112" t="s">
        <v>65</v>
      </c>
      <c r="E47" s="112" t="s">
        <v>66</v>
      </c>
      <c r="F47" s="75">
        <v>66.13</v>
      </c>
      <c r="G47" s="75"/>
      <c r="H47" s="157">
        <f t="shared" si="4"/>
        <v>66.13</v>
      </c>
    </row>
    <row r="48" spans="1:8" ht="21" customHeight="1">
      <c r="A48" s="87">
        <v>3</v>
      </c>
      <c r="B48" s="48" t="s">
        <v>47</v>
      </c>
      <c r="C48" s="95" t="s">
        <v>27</v>
      </c>
      <c r="D48" s="48" t="s">
        <v>48</v>
      </c>
      <c r="E48" s="48" t="s">
        <v>92</v>
      </c>
      <c r="F48" s="75">
        <v>65.98</v>
      </c>
      <c r="G48" s="75"/>
      <c r="H48" s="157">
        <f t="shared" si="4"/>
        <v>65.98</v>
      </c>
    </row>
    <row r="49" spans="1:8" ht="21" customHeight="1">
      <c r="A49" s="87">
        <v>4</v>
      </c>
      <c r="B49" s="48" t="s">
        <v>26</v>
      </c>
      <c r="C49" s="107" t="s">
        <v>27</v>
      </c>
      <c r="D49" s="48" t="s">
        <v>70</v>
      </c>
      <c r="E49" s="48" t="s">
        <v>71</v>
      </c>
      <c r="F49" s="75">
        <v>65.74</v>
      </c>
      <c r="G49" s="75"/>
      <c r="H49" s="157">
        <f t="shared" si="4"/>
        <v>65.74</v>
      </c>
    </row>
    <row r="50" spans="1:8" ht="21" customHeight="1">
      <c r="A50" s="87">
        <v>5</v>
      </c>
      <c r="B50" s="111" t="s">
        <v>49</v>
      </c>
      <c r="C50" s="95" t="s">
        <v>50</v>
      </c>
      <c r="D50" s="111" t="s">
        <v>51</v>
      </c>
      <c r="E50" s="111" t="s">
        <v>52</v>
      </c>
      <c r="F50" s="75">
        <v>65.34</v>
      </c>
      <c r="G50" s="75"/>
      <c r="H50" s="157">
        <f t="shared" si="4"/>
        <v>65.34</v>
      </c>
    </row>
    <row r="51" spans="1:8" ht="21" customHeight="1">
      <c r="A51" s="87">
        <v>6</v>
      </c>
      <c r="B51" s="48" t="s">
        <v>60</v>
      </c>
      <c r="C51" s="107" t="s">
        <v>27</v>
      </c>
      <c r="D51" s="48" t="s">
        <v>61</v>
      </c>
      <c r="E51" s="48" t="s">
        <v>62</v>
      </c>
      <c r="F51" s="75">
        <v>64.95</v>
      </c>
      <c r="G51" s="75"/>
      <c r="H51" s="157">
        <f t="shared" si="4"/>
        <v>64.95</v>
      </c>
    </row>
    <row r="52" spans="1:8" ht="21" customHeight="1">
      <c r="A52" s="87">
        <v>7</v>
      </c>
      <c r="B52" s="48" t="s">
        <v>47</v>
      </c>
      <c r="C52" s="95" t="s">
        <v>50</v>
      </c>
      <c r="D52" s="115" t="s">
        <v>72</v>
      </c>
      <c r="E52" s="115" t="s">
        <v>73</v>
      </c>
      <c r="F52" s="75">
        <v>64.31</v>
      </c>
      <c r="G52" s="75"/>
      <c r="H52" s="157">
        <f t="shared" si="4"/>
        <v>64.31</v>
      </c>
    </row>
    <row r="53" spans="1:8" ht="21" customHeight="1">
      <c r="A53" s="87">
        <v>8</v>
      </c>
      <c r="B53" s="48" t="s">
        <v>53</v>
      </c>
      <c r="C53" s="107" t="s">
        <v>34</v>
      </c>
      <c r="D53" s="48" t="s">
        <v>54</v>
      </c>
      <c r="E53" s="48" t="s">
        <v>93</v>
      </c>
      <c r="F53" s="75">
        <v>62.75</v>
      </c>
      <c r="G53" s="75"/>
      <c r="H53" s="157">
        <f>SUM(F53:G53)</f>
        <v>62.75</v>
      </c>
    </row>
    <row r="54" spans="1:9" ht="21" customHeight="1">
      <c r="A54" s="87">
        <v>9</v>
      </c>
      <c r="B54" s="114" t="s">
        <v>67</v>
      </c>
      <c r="C54" s="95" t="s">
        <v>50</v>
      </c>
      <c r="D54" s="114" t="s">
        <v>68</v>
      </c>
      <c r="E54" s="114" t="s">
        <v>69</v>
      </c>
      <c r="F54" s="75">
        <v>62.06</v>
      </c>
      <c r="G54" s="75"/>
      <c r="H54" s="157">
        <f>SUM(F54:G54)</f>
        <v>62.06</v>
      </c>
      <c r="I54" s="74"/>
    </row>
    <row r="55" spans="1:8" ht="21" customHeight="1">
      <c r="A55" s="87">
        <v>10</v>
      </c>
      <c r="B55" s="48" t="s">
        <v>55</v>
      </c>
      <c r="C55" s="107" t="s">
        <v>27</v>
      </c>
      <c r="D55" s="48" t="s">
        <v>56</v>
      </c>
      <c r="E55" s="48" t="s">
        <v>94</v>
      </c>
      <c r="F55" s="75">
        <v>61.76</v>
      </c>
      <c r="G55" s="75"/>
      <c r="H55" s="157">
        <f>SUM(F55:G55)</f>
        <v>61.76</v>
      </c>
    </row>
    <row r="56" spans="1:8" ht="21" customHeight="1">
      <c r="A56" s="87">
        <v>11</v>
      </c>
      <c r="B56" s="159" t="s">
        <v>63</v>
      </c>
      <c r="C56" s="95" t="s">
        <v>50</v>
      </c>
      <c r="D56" s="113" t="s">
        <v>64</v>
      </c>
      <c r="E56" s="113" t="s">
        <v>63</v>
      </c>
      <c r="F56" s="75">
        <v>60.49</v>
      </c>
      <c r="G56" s="75"/>
      <c r="H56" s="157">
        <f>SUM(F56:G56)</f>
        <v>60.49</v>
      </c>
    </row>
    <row r="57" spans="1:7" ht="21" customHeight="1">
      <c r="A57" s="46" t="s">
        <v>158</v>
      </c>
      <c r="B57" s="5"/>
      <c r="C57" s="83"/>
      <c r="D57" s="5"/>
      <c r="E57" s="5"/>
      <c r="F57"/>
      <c r="G57"/>
    </row>
    <row r="58" spans="1:8" ht="21" customHeight="1">
      <c r="A58" s="87">
        <v>1</v>
      </c>
      <c r="B58" s="160" t="s">
        <v>43</v>
      </c>
      <c r="C58" s="95" t="s">
        <v>27</v>
      </c>
      <c r="D58" s="160" t="s">
        <v>44</v>
      </c>
      <c r="E58" s="110" t="s">
        <v>45</v>
      </c>
      <c r="F58" s="76">
        <v>68.65</v>
      </c>
      <c r="G58" s="75"/>
      <c r="H58" s="157">
        <f>SUM(F58:G58)</f>
        <v>68.65</v>
      </c>
    </row>
    <row r="59" spans="1:8" ht="21" customHeight="1">
      <c r="A59" s="87">
        <v>2</v>
      </c>
      <c r="B59" s="106" t="s">
        <v>37</v>
      </c>
      <c r="C59" s="95" t="s">
        <v>27</v>
      </c>
      <c r="D59" s="106" t="s">
        <v>38</v>
      </c>
      <c r="E59" s="108" t="s">
        <v>39</v>
      </c>
      <c r="F59" s="76">
        <v>68.46</v>
      </c>
      <c r="G59" s="75"/>
      <c r="H59" s="157">
        <f>SUM(F59:G59)</f>
        <v>68.46</v>
      </c>
    </row>
    <row r="60" spans="1:8" ht="21" customHeight="1">
      <c r="A60" s="87">
        <v>3</v>
      </c>
      <c r="B60" s="48" t="s">
        <v>46</v>
      </c>
      <c r="C60" s="95" t="s">
        <v>27</v>
      </c>
      <c r="D60" s="48" t="s">
        <v>41</v>
      </c>
      <c r="E60" s="109" t="s">
        <v>42</v>
      </c>
      <c r="F60" s="76">
        <v>62.84</v>
      </c>
      <c r="G60" s="75"/>
      <c r="H60" s="157">
        <f>SUM(F60:G60)</f>
        <v>62.84</v>
      </c>
    </row>
    <row r="61" spans="1:8" ht="21" customHeight="1">
      <c r="A61" s="87">
        <v>4</v>
      </c>
      <c r="B61" s="48" t="s">
        <v>40</v>
      </c>
      <c r="C61" s="95" t="s">
        <v>27</v>
      </c>
      <c r="D61" s="48" t="s">
        <v>41</v>
      </c>
      <c r="E61" s="109" t="s">
        <v>42</v>
      </c>
      <c r="F61" s="76">
        <v>62.4</v>
      </c>
      <c r="G61" s="75"/>
      <c r="H61" s="157">
        <f>SUM(F61:G61)</f>
        <v>62.4</v>
      </c>
    </row>
    <row r="75" spans="2:5" ht="21" customHeight="1">
      <c r="B75" s="45"/>
      <c r="C75" s="45"/>
      <c r="D75" s="45"/>
      <c r="E75" s="45"/>
    </row>
    <row r="76" spans="2:5" ht="21" customHeight="1">
      <c r="B76" s="45"/>
      <c r="C76" s="45"/>
      <c r="D76" s="45"/>
      <c r="E76" s="45"/>
    </row>
  </sheetData>
  <sheetProtection/>
  <mergeCells count="8">
    <mergeCell ref="A1:H1"/>
    <mergeCell ref="D2:H2"/>
    <mergeCell ref="A4:A5"/>
    <mergeCell ref="B4:B5"/>
    <mergeCell ref="C4:C5"/>
    <mergeCell ref="D4:D5"/>
    <mergeCell ref="E4:E5"/>
    <mergeCell ref="A3:H3"/>
  </mergeCells>
  <conditionalFormatting sqref="E55 E46">
    <cfRule type="cellIs" priority="21" dxfId="0" operator="equal" stopIfTrue="1">
      <formula>0</formula>
    </cfRule>
    <cfRule type="cellIs" priority="22" dxfId="0" operator="equal" stopIfTrue="1">
      <formula>#N/A</formula>
    </cfRule>
  </conditionalFormatting>
  <conditionalFormatting sqref="E47">
    <cfRule type="cellIs" priority="19" dxfId="0" operator="equal" stopIfTrue="1">
      <formula>0</formula>
    </cfRule>
    <cfRule type="cellIs" priority="20" dxfId="0" operator="equal" stopIfTrue="1">
      <formula>#N/A</formula>
    </cfRule>
  </conditionalFormatting>
  <conditionalFormatting sqref="E26:E27 E29">
    <cfRule type="cellIs" priority="15" dxfId="0" operator="equal" stopIfTrue="1">
      <formula>0</formula>
    </cfRule>
    <cfRule type="cellIs" priority="16" dxfId="0" operator="equal" stopIfTrue="1">
      <formula>#N/A</formula>
    </cfRule>
  </conditionalFormatting>
  <conditionalFormatting sqref="E16">
    <cfRule type="cellIs" priority="13" dxfId="0" operator="equal" stopIfTrue="1">
      <formula>0</formula>
    </cfRule>
    <cfRule type="cellIs" priority="14" dxfId="0" operator="equal" stopIfTrue="1">
      <formula>#N/A</formula>
    </cfRule>
  </conditionalFormatting>
  <conditionalFormatting sqref="E33:E36 E38:E39">
    <cfRule type="cellIs" priority="7" dxfId="0" operator="equal" stopIfTrue="1">
      <formula>0</formula>
    </cfRule>
    <cfRule type="cellIs" priority="8" dxfId="0" operator="equal" stopIfTrue="1">
      <formula>#N/A</formula>
    </cfRule>
  </conditionalFormatting>
  <conditionalFormatting sqref="E24 E20:E21">
    <cfRule type="cellIs" priority="3" dxfId="0" operator="equal" stopIfTrue="1">
      <formula>0</formula>
    </cfRule>
    <cfRule type="cellIs" priority="4" dxfId="0" operator="equal" stopIfTrue="1">
      <formula>#N/A</formula>
    </cfRule>
  </conditionalFormatting>
  <conditionalFormatting sqref="E8">
    <cfRule type="cellIs" priority="1" dxfId="0" operator="equal" stopIfTrue="1">
      <formula>0</formula>
    </cfRule>
    <cfRule type="cellIs" priority="2" dxfId="0" operator="equal" stopIfTrue="1">
      <formula>#N/A</formula>
    </cfRule>
  </conditionalFormatting>
  <printOptions/>
  <pageMargins left="0.11811023622047245" right="0.31496062992125984" top="0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6.57421875" style="1" customWidth="1"/>
    <col min="2" max="2" width="20.8515625" style="1" customWidth="1"/>
    <col min="3" max="3" width="7.00390625" style="84" customWidth="1"/>
    <col min="4" max="4" width="12.8515625" style="1" customWidth="1"/>
    <col min="5" max="5" width="21.710937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6" width="7.7109375" style="1" customWidth="1"/>
    <col min="17" max="18" width="6.421875" style="1" customWidth="1"/>
    <col min="19" max="16384" width="9.140625" style="1" customWidth="1"/>
  </cols>
  <sheetData>
    <row r="1" spans="1:17" ht="22.5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"/>
      <c r="P1" s="5"/>
      <c r="Q1" s="5"/>
    </row>
    <row r="2" spans="1:17" ht="22.5" customHeight="1">
      <c r="A2" s="2"/>
      <c r="B2" s="6"/>
      <c r="C2" s="7"/>
      <c r="D2" s="180" t="s">
        <v>12</v>
      </c>
      <c r="E2" s="180"/>
      <c r="F2" s="180"/>
      <c r="G2" s="180"/>
      <c r="H2" s="180"/>
      <c r="I2" s="3"/>
      <c r="J2" s="3"/>
      <c r="K2" s="6"/>
      <c r="L2" s="6"/>
      <c r="M2" s="6"/>
      <c r="N2" s="6"/>
      <c r="O2" s="6"/>
      <c r="P2" s="5"/>
      <c r="Q2" s="89"/>
    </row>
    <row r="3" spans="1:18" ht="22.5" customHeight="1">
      <c r="A3" s="6"/>
      <c r="B3" s="6"/>
      <c r="C3" s="6"/>
      <c r="D3" s="6"/>
      <c r="E3" s="6"/>
      <c r="F3" s="6"/>
      <c r="G3" s="6"/>
      <c r="H3" s="6"/>
      <c r="I3" s="8"/>
      <c r="N3" s="6"/>
      <c r="O3" s="8" t="s">
        <v>9</v>
      </c>
      <c r="P3" s="90" t="s">
        <v>5</v>
      </c>
      <c r="Q3" s="45" t="s">
        <v>20</v>
      </c>
      <c r="R3" s="6"/>
    </row>
    <row r="4" spans="1:18" ht="22.5" customHeight="1">
      <c r="A4" s="6"/>
      <c r="B4" s="6"/>
      <c r="C4" s="8" t="s">
        <v>18</v>
      </c>
      <c r="D4" s="6"/>
      <c r="E4" s="6"/>
      <c r="F4" s="6"/>
      <c r="G4" s="6"/>
      <c r="H4" s="6"/>
      <c r="I4" s="8"/>
      <c r="N4" s="6"/>
      <c r="O4" s="8" t="s">
        <v>9</v>
      </c>
      <c r="P4" s="90" t="s">
        <v>6</v>
      </c>
      <c r="Q4" s="45" t="s">
        <v>21</v>
      </c>
      <c r="R4" s="6"/>
    </row>
    <row r="5" spans="1:18" ht="22.5" customHeight="1">
      <c r="A5" s="6"/>
      <c r="B5" s="6"/>
      <c r="C5" s="82"/>
      <c r="D5" s="6"/>
      <c r="E5" s="6"/>
      <c r="F5" s="6"/>
      <c r="G5" s="6"/>
      <c r="H5" s="6"/>
      <c r="I5" s="8"/>
      <c r="N5" s="6"/>
      <c r="O5" s="8" t="s">
        <v>9</v>
      </c>
      <c r="P5" s="90" t="s">
        <v>3</v>
      </c>
      <c r="Q5" s="45" t="s">
        <v>23</v>
      </c>
      <c r="R5" s="6"/>
    </row>
    <row r="6" spans="1:18" ht="22.5" customHeight="1">
      <c r="A6" s="6"/>
      <c r="B6" s="6"/>
      <c r="C6" s="82"/>
      <c r="D6" s="6"/>
      <c r="E6" s="6"/>
      <c r="F6" s="6"/>
      <c r="G6" s="6"/>
      <c r="H6" s="6"/>
      <c r="I6" s="8"/>
      <c r="N6" s="6"/>
      <c r="O6" s="8" t="s">
        <v>9</v>
      </c>
      <c r="P6" s="90" t="s">
        <v>15</v>
      </c>
      <c r="Q6" s="45" t="s">
        <v>19</v>
      </c>
      <c r="R6" s="6"/>
    </row>
    <row r="7" spans="1:16" ht="22.5" customHeight="1" thickBot="1">
      <c r="A7" s="6"/>
      <c r="B7" s="6"/>
      <c r="C7" s="82"/>
      <c r="D7" s="6"/>
      <c r="E7" s="6"/>
      <c r="F7" s="6"/>
      <c r="G7" s="6"/>
      <c r="H7" s="6"/>
      <c r="I7" s="8"/>
      <c r="J7" s="8"/>
      <c r="K7" s="88"/>
      <c r="L7" s="8"/>
      <c r="M7" s="6"/>
      <c r="N7" s="6"/>
      <c r="O7" s="6"/>
      <c r="P7" s="5"/>
    </row>
    <row r="8" spans="1:20" ht="16.5" customHeight="1" thickBot="1">
      <c r="A8" s="181" t="s">
        <v>10</v>
      </c>
      <c r="B8" s="183" t="s">
        <v>1</v>
      </c>
      <c r="C8" s="185" t="s">
        <v>4</v>
      </c>
      <c r="D8" s="187" t="s">
        <v>0</v>
      </c>
      <c r="E8" s="175" t="s">
        <v>2</v>
      </c>
      <c r="F8" s="189" t="s">
        <v>13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42"/>
      <c r="S8" s="175" t="s">
        <v>8</v>
      </c>
      <c r="T8" s="177" t="s">
        <v>7</v>
      </c>
    </row>
    <row r="9" spans="1:20" ht="19.5" customHeight="1" thickBot="1">
      <c r="A9" s="182"/>
      <c r="B9" s="184"/>
      <c r="C9" s="186"/>
      <c r="D9" s="188"/>
      <c r="E9" s="176"/>
      <c r="F9" s="9" t="s">
        <v>5</v>
      </c>
      <c r="G9" s="10" t="s">
        <v>7</v>
      </c>
      <c r="H9" s="32" t="s">
        <v>11</v>
      </c>
      <c r="I9" s="9" t="s">
        <v>6</v>
      </c>
      <c r="J9" s="10" t="s">
        <v>7</v>
      </c>
      <c r="K9" s="32" t="s">
        <v>11</v>
      </c>
      <c r="L9" s="10" t="s">
        <v>3</v>
      </c>
      <c r="M9" s="10" t="s">
        <v>7</v>
      </c>
      <c r="N9" s="32" t="s">
        <v>11</v>
      </c>
      <c r="O9" s="10" t="s">
        <v>15</v>
      </c>
      <c r="P9" s="10" t="s">
        <v>7</v>
      </c>
      <c r="Q9" s="32" t="s">
        <v>11</v>
      </c>
      <c r="R9" s="43" t="s">
        <v>14</v>
      </c>
      <c r="S9" s="176"/>
      <c r="T9" s="178"/>
    </row>
    <row r="10" spans="1:20" ht="15.75" thickBot="1">
      <c r="A10" s="44" t="s">
        <v>106</v>
      </c>
      <c r="B10" s="5"/>
      <c r="C10" s="8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2.5" customHeight="1">
      <c r="A11" s="11">
        <v>1</v>
      </c>
      <c r="B11" s="69" t="s">
        <v>115</v>
      </c>
      <c r="C11" s="162" t="s">
        <v>34</v>
      </c>
      <c r="D11" s="69" t="s">
        <v>116</v>
      </c>
      <c r="E11" s="156" t="s">
        <v>117</v>
      </c>
      <c r="F11" s="12">
        <v>222.5</v>
      </c>
      <c r="G11" s="13">
        <f aca="true" t="shared" si="0" ref="G11:G17">PRODUCT(F11*100/320)</f>
        <v>69.53125</v>
      </c>
      <c r="H11" s="15">
        <v>1</v>
      </c>
      <c r="I11" s="12">
        <v>213.5</v>
      </c>
      <c r="J11" s="13">
        <f aca="true" t="shared" si="1" ref="J11:J17">PRODUCT(I11*100/320)</f>
        <v>66.71875</v>
      </c>
      <c r="K11" s="15">
        <v>1</v>
      </c>
      <c r="L11" s="16">
        <v>213</v>
      </c>
      <c r="M11" s="13">
        <f aca="true" t="shared" si="2" ref="M11:M17">PRODUCT(L11*100/320)</f>
        <v>66.5625</v>
      </c>
      <c r="N11" s="17">
        <v>1</v>
      </c>
      <c r="O11" s="61">
        <v>211.5</v>
      </c>
      <c r="P11" s="13">
        <f aca="true" t="shared" si="3" ref="P11:P17">PRODUCT(O11*100/320)</f>
        <v>66.09375</v>
      </c>
      <c r="Q11" s="17">
        <v>2</v>
      </c>
      <c r="R11" s="18"/>
      <c r="S11" s="19">
        <f aca="true" t="shared" si="4" ref="S11:S17">SUM(F11+I11+L11+O11)</f>
        <v>860.5</v>
      </c>
      <c r="T11" s="20">
        <f aca="true" t="shared" si="5" ref="T11:T17">PRODUCT(S11/4*100/320)</f>
        <v>67.2265625</v>
      </c>
    </row>
    <row r="12" spans="1:20" ht="22.5" customHeight="1">
      <c r="A12" s="21">
        <v>2</v>
      </c>
      <c r="B12" s="136" t="s">
        <v>107</v>
      </c>
      <c r="C12" s="137" t="s">
        <v>50</v>
      </c>
      <c r="D12" s="136" t="s">
        <v>108</v>
      </c>
      <c r="E12" s="147" t="s">
        <v>109</v>
      </c>
      <c r="F12" s="22">
        <v>216.5</v>
      </c>
      <c r="G12" s="23">
        <f t="shared" si="0"/>
        <v>67.65625</v>
      </c>
      <c r="H12" s="25">
        <v>2</v>
      </c>
      <c r="I12" s="22">
        <v>211.5</v>
      </c>
      <c r="J12" s="23">
        <f t="shared" si="1"/>
        <v>66.09375</v>
      </c>
      <c r="K12" s="25">
        <v>2</v>
      </c>
      <c r="L12" s="26">
        <v>207</v>
      </c>
      <c r="M12" s="23">
        <f t="shared" si="2"/>
        <v>64.6875</v>
      </c>
      <c r="N12" s="27">
        <v>2</v>
      </c>
      <c r="O12" s="62">
        <v>213</v>
      </c>
      <c r="P12" s="23">
        <f t="shared" si="3"/>
        <v>66.5625</v>
      </c>
      <c r="Q12" s="27">
        <v>1</v>
      </c>
      <c r="R12" s="28"/>
      <c r="S12" s="29">
        <f t="shared" si="4"/>
        <v>848</v>
      </c>
      <c r="T12" s="30">
        <f t="shared" si="5"/>
        <v>66.25</v>
      </c>
    </row>
    <row r="13" spans="1:20" ht="22.5" customHeight="1">
      <c r="A13" s="21">
        <v>3</v>
      </c>
      <c r="B13" s="136" t="s">
        <v>107</v>
      </c>
      <c r="C13" s="137" t="s">
        <v>50</v>
      </c>
      <c r="D13" s="136" t="s">
        <v>72</v>
      </c>
      <c r="E13" s="147" t="s">
        <v>73</v>
      </c>
      <c r="F13" s="22">
        <v>216</v>
      </c>
      <c r="G13" s="23">
        <f t="shared" si="0"/>
        <v>67.5</v>
      </c>
      <c r="H13" s="25">
        <v>3</v>
      </c>
      <c r="I13" s="22">
        <v>211</v>
      </c>
      <c r="J13" s="23">
        <f t="shared" si="1"/>
        <v>65.9375</v>
      </c>
      <c r="K13" s="25">
        <v>3</v>
      </c>
      <c r="L13" s="26">
        <v>205.5</v>
      </c>
      <c r="M13" s="23">
        <f t="shared" si="2"/>
        <v>64.21875</v>
      </c>
      <c r="N13" s="27">
        <v>3</v>
      </c>
      <c r="O13" s="62">
        <v>211.5</v>
      </c>
      <c r="P13" s="23">
        <f t="shared" si="3"/>
        <v>66.09375</v>
      </c>
      <c r="Q13" s="27">
        <v>3</v>
      </c>
      <c r="R13" s="28"/>
      <c r="S13" s="29">
        <f t="shared" si="4"/>
        <v>844</v>
      </c>
      <c r="T13" s="30">
        <f t="shared" si="5"/>
        <v>65.9375</v>
      </c>
    </row>
    <row r="14" spans="1:20" ht="22.5" customHeight="1">
      <c r="A14" s="21">
        <v>4</v>
      </c>
      <c r="B14" s="51" t="s">
        <v>110</v>
      </c>
      <c r="C14" s="137" t="s">
        <v>50</v>
      </c>
      <c r="D14" s="51" t="s">
        <v>111</v>
      </c>
      <c r="E14" s="148" t="s">
        <v>69</v>
      </c>
      <c r="F14" s="22">
        <v>214.5</v>
      </c>
      <c r="G14" s="23">
        <f t="shared" si="0"/>
        <v>67.03125</v>
      </c>
      <c r="H14" s="25">
        <v>4</v>
      </c>
      <c r="I14" s="22">
        <v>205.5</v>
      </c>
      <c r="J14" s="23">
        <f t="shared" si="1"/>
        <v>64.21875</v>
      </c>
      <c r="K14" s="25">
        <v>5</v>
      </c>
      <c r="L14" s="26">
        <v>195</v>
      </c>
      <c r="M14" s="23">
        <f t="shared" si="2"/>
        <v>60.9375</v>
      </c>
      <c r="N14" s="27">
        <v>5</v>
      </c>
      <c r="O14" s="62">
        <v>207.5</v>
      </c>
      <c r="P14" s="23">
        <f t="shared" si="3"/>
        <v>64.84375</v>
      </c>
      <c r="Q14" s="27">
        <v>4</v>
      </c>
      <c r="R14" s="28"/>
      <c r="S14" s="29">
        <f t="shared" si="4"/>
        <v>822.5</v>
      </c>
      <c r="T14" s="30">
        <f t="shared" si="5"/>
        <v>64.2578125</v>
      </c>
    </row>
    <row r="15" spans="1:20" ht="22.5" customHeight="1">
      <c r="A15" s="21">
        <v>5</v>
      </c>
      <c r="B15" s="134" t="s">
        <v>112</v>
      </c>
      <c r="C15" s="137" t="s">
        <v>50</v>
      </c>
      <c r="D15" s="134" t="s">
        <v>113</v>
      </c>
      <c r="E15" s="146" t="s">
        <v>114</v>
      </c>
      <c r="F15" s="22">
        <v>212.5</v>
      </c>
      <c r="G15" s="23">
        <f t="shared" si="0"/>
        <v>66.40625</v>
      </c>
      <c r="H15" s="25">
        <v>5</v>
      </c>
      <c r="I15" s="22">
        <v>208.5</v>
      </c>
      <c r="J15" s="23">
        <f t="shared" si="1"/>
        <v>65.15625</v>
      </c>
      <c r="K15" s="25">
        <v>4</v>
      </c>
      <c r="L15" s="26">
        <v>200</v>
      </c>
      <c r="M15" s="23">
        <f t="shared" si="2"/>
        <v>62.5</v>
      </c>
      <c r="N15" s="27">
        <v>4</v>
      </c>
      <c r="O15" s="62">
        <v>198</v>
      </c>
      <c r="P15" s="23">
        <f t="shared" si="3"/>
        <v>61.875</v>
      </c>
      <c r="Q15" s="27">
        <v>7</v>
      </c>
      <c r="R15" s="28"/>
      <c r="S15" s="29">
        <f t="shared" si="4"/>
        <v>819</v>
      </c>
      <c r="T15" s="30">
        <f t="shared" si="5"/>
        <v>63.984375</v>
      </c>
    </row>
    <row r="16" spans="1:20" ht="22.5" customHeight="1">
      <c r="A16" s="21">
        <v>6</v>
      </c>
      <c r="B16" s="138" t="s">
        <v>118</v>
      </c>
      <c r="C16" s="137" t="s">
        <v>50</v>
      </c>
      <c r="D16" s="139" t="s">
        <v>119</v>
      </c>
      <c r="E16" s="170" t="s">
        <v>120</v>
      </c>
      <c r="F16" s="22">
        <v>208</v>
      </c>
      <c r="G16" s="23">
        <f t="shared" si="0"/>
        <v>65</v>
      </c>
      <c r="H16" s="25">
        <v>6</v>
      </c>
      <c r="I16" s="22">
        <v>194</v>
      </c>
      <c r="J16" s="23">
        <f t="shared" si="1"/>
        <v>60.625</v>
      </c>
      <c r="K16" s="25">
        <v>6</v>
      </c>
      <c r="L16" s="26">
        <v>194.5</v>
      </c>
      <c r="M16" s="23">
        <f t="shared" si="2"/>
        <v>60.78125</v>
      </c>
      <c r="N16" s="27">
        <v>6</v>
      </c>
      <c r="O16" s="62">
        <v>199.5</v>
      </c>
      <c r="P16" s="23">
        <f t="shared" si="3"/>
        <v>62.34375</v>
      </c>
      <c r="Q16" s="27">
        <v>5</v>
      </c>
      <c r="R16" s="28"/>
      <c r="S16" s="29">
        <f t="shared" si="4"/>
        <v>796</v>
      </c>
      <c r="T16" s="30">
        <f t="shared" si="5"/>
        <v>62.1875</v>
      </c>
    </row>
    <row r="17" spans="1:20" ht="22.5" customHeight="1" thickBot="1">
      <c r="A17" s="55">
        <v>7</v>
      </c>
      <c r="B17" s="168" t="s">
        <v>110</v>
      </c>
      <c r="C17" s="169" t="s">
        <v>50</v>
      </c>
      <c r="D17" s="168" t="s">
        <v>121</v>
      </c>
      <c r="E17" s="171" t="s">
        <v>122</v>
      </c>
      <c r="F17" s="64">
        <v>198.5</v>
      </c>
      <c r="G17" s="57">
        <f t="shared" si="0"/>
        <v>62.03125</v>
      </c>
      <c r="H17" s="60">
        <v>7</v>
      </c>
      <c r="I17" s="64">
        <v>192</v>
      </c>
      <c r="J17" s="57">
        <f t="shared" si="1"/>
        <v>60</v>
      </c>
      <c r="K17" s="60">
        <v>7</v>
      </c>
      <c r="L17" s="85">
        <v>191</v>
      </c>
      <c r="M17" s="57">
        <f t="shared" si="2"/>
        <v>59.6875</v>
      </c>
      <c r="N17" s="68">
        <v>7</v>
      </c>
      <c r="O17" s="63">
        <v>198.5</v>
      </c>
      <c r="P17" s="57">
        <f t="shared" si="3"/>
        <v>62.03125</v>
      </c>
      <c r="Q17" s="68">
        <v>6</v>
      </c>
      <c r="R17" s="67"/>
      <c r="S17" s="58">
        <f t="shared" si="4"/>
        <v>780</v>
      </c>
      <c r="T17" s="59">
        <f t="shared" si="5"/>
        <v>60.9375</v>
      </c>
    </row>
    <row r="18" spans="1:9" ht="45" customHeight="1">
      <c r="A18" s="45" t="s">
        <v>29</v>
      </c>
      <c r="I18" s="45" t="s">
        <v>16</v>
      </c>
    </row>
    <row r="19" ht="21" customHeight="1"/>
    <row r="20" ht="21" customHeight="1"/>
    <row r="23" ht="12.75">
      <c r="C23" s="1"/>
    </row>
    <row r="24" spans="1:9" ht="13.5">
      <c r="A24" s="5"/>
      <c r="C24" s="1"/>
      <c r="F24" s="5"/>
      <c r="G24" s="5"/>
      <c r="H24" s="5"/>
      <c r="I24" s="5"/>
    </row>
    <row r="25" spans="3:9" ht="13.5">
      <c r="C25" s="1"/>
      <c r="F25" s="5"/>
      <c r="G25" s="5"/>
      <c r="H25" s="5"/>
      <c r="I25" s="5"/>
    </row>
    <row r="26" spans="1:10" ht="15">
      <c r="A26" s="31"/>
      <c r="C26" s="1"/>
      <c r="F26" s="5"/>
      <c r="G26" s="5"/>
      <c r="H26" s="5"/>
      <c r="I26" s="5"/>
      <c r="J26" s="5"/>
    </row>
    <row r="27" ht="12.75">
      <c r="C27" s="1"/>
    </row>
    <row r="28" ht="12.75">
      <c r="C28" s="1"/>
    </row>
    <row r="29" ht="12.75">
      <c r="C29" s="1"/>
    </row>
    <row r="30" ht="21" customHeight="1"/>
  </sheetData>
  <sheetProtection/>
  <mergeCells count="10">
    <mergeCell ref="S8:S9"/>
    <mergeCell ref="T8:T9"/>
    <mergeCell ref="A1:N1"/>
    <mergeCell ref="D2:H2"/>
    <mergeCell ref="A8:A9"/>
    <mergeCell ref="B8:B9"/>
    <mergeCell ref="C8:C9"/>
    <mergeCell ref="D8:D9"/>
    <mergeCell ref="E8:E9"/>
    <mergeCell ref="F8:Q8"/>
  </mergeCells>
  <conditionalFormatting sqref="E17 E13:E14">
    <cfRule type="cellIs" priority="5" dxfId="0" operator="equal" stopIfTrue="1">
      <formula>0</formula>
    </cfRule>
    <cfRule type="cellIs" priority="6" dxfId="0" operator="equal" stopIfTrue="1">
      <formula>#N/A</formula>
    </cfRule>
  </conditionalFormatting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84" customWidth="1"/>
    <col min="4" max="4" width="12.8515625" style="1" customWidth="1"/>
    <col min="5" max="5" width="21.140625" style="1" customWidth="1"/>
    <col min="6" max="7" width="7.7109375" style="1" customWidth="1"/>
    <col min="8" max="8" width="6.421875" style="1" customWidth="1"/>
    <col min="9" max="10" width="7.7109375" style="1" customWidth="1"/>
    <col min="11" max="11" width="6.28125" style="1" customWidth="1"/>
    <col min="12" max="13" width="7.7109375" style="1" customWidth="1"/>
    <col min="14" max="14" width="6.421875" style="1" customWidth="1"/>
    <col min="15" max="16" width="7.7109375" style="1" customWidth="1"/>
    <col min="17" max="18" width="6.421875" style="1" customWidth="1"/>
    <col min="19" max="16384" width="9.140625" style="1" customWidth="1"/>
  </cols>
  <sheetData>
    <row r="1" spans="1:17" ht="22.5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"/>
      <c r="P1" s="5"/>
      <c r="Q1" s="5"/>
    </row>
    <row r="2" spans="1:17" ht="22.5" customHeight="1">
      <c r="A2" s="2"/>
      <c r="B2" s="6"/>
      <c r="C2" s="7"/>
      <c r="D2" s="180" t="s">
        <v>12</v>
      </c>
      <c r="E2" s="180"/>
      <c r="F2" s="180"/>
      <c r="G2" s="180"/>
      <c r="H2" s="180"/>
      <c r="I2" s="3"/>
      <c r="J2" s="3"/>
      <c r="K2" s="6"/>
      <c r="L2" s="6"/>
      <c r="M2" s="6"/>
      <c r="N2" s="6"/>
      <c r="O2" s="6"/>
      <c r="P2" s="5"/>
      <c r="Q2" s="89"/>
    </row>
    <row r="3" spans="1:19" ht="22.5" customHeight="1">
      <c r="A3" s="6"/>
      <c r="B3" s="6"/>
      <c r="C3" s="6"/>
      <c r="D3" s="6"/>
      <c r="E3" s="6"/>
      <c r="F3" s="6"/>
      <c r="G3" s="6"/>
      <c r="H3" s="6"/>
      <c r="I3" s="8"/>
      <c r="O3" s="8" t="s">
        <v>9</v>
      </c>
      <c r="P3" s="154" t="s">
        <v>5</v>
      </c>
      <c r="Q3" s="45" t="s">
        <v>20</v>
      </c>
      <c r="R3" s="8"/>
      <c r="S3" s="8"/>
    </row>
    <row r="4" spans="1:19" ht="22.5" customHeight="1">
      <c r="A4" s="6"/>
      <c r="B4" s="6"/>
      <c r="C4" s="8" t="s">
        <v>18</v>
      </c>
      <c r="D4" s="6"/>
      <c r="E4" s="6"/>
      <c r="F4" s="6"/>
      <c r="G4" s="6"/>
      <c r="H4" s="6"/>
      <c r="I4" s="8"/>
      <c r="O4" s="8" t="s">
        <v>9</v>
      </c>
      <c r="P4" s="154" t="s">
        <v>6</v>
      </c>
      <c r="Q4" s="45" t="s">
        <v>21</v>
      </c>
      <c r="R4" s="8"/>
      <c r="S4" s="8"/>
    </row>
    <row r="5" spans="1:19" ht="22.5" customHeight="1">
      <c r="A5" s="6"/>
      <c r="B5" s="6"/>
      <c r="C5" s="82"/>
      <c r="D5" s="6"/>
      <c r="E5" s="6"/>
      <c r="F5" s="6"/>
      <c r="G5" s="6"/>
      <c r="H5" s="6"/>
      <c r="I5" s="8"/>
      <c r="O5" s="8" t="s">
        <v>9</v>
      </c>
      <c r="P5" s="154" t="s">
        <v>3</v>
      </c>
      <c r="Q5" s="45" t="s">
        <v>23</v>
      </c>
      <c r="R5" s="8"/>
      <c r="S5" s="8"/>
    </row>
    <row r="6" spans="1:19" ht="22.5" customHeight="1">
      <c r="A6" s="6"/>
      <c r="B6" s="6"/>
      <c r="C6" s="82"/>
      <c r="D6" s="6"/>
      <c r="E6" s="6"/>
      <c r="F6" s="6"/>
      <c r="G6" s="6"/>
      <c r="H6" s="6"/>
      <c r="I6" s="8"/>
      <c r="O6" s="8" t="s">
        <v>9</v>
      </c>
      <c r="P6" s="154" t="s">
        <v>15</v>
      </c>
      <c r="Q6" s="45" t="s">
        <v>19</v>
      </c>
      <c r="R6" s="8"/>
      <c r="S6" s="8"/>
    </row>
    <row r="7" spans="1:16" ht="22.5" customHeight="1" thickBot="1">
      <c r="A7" s="6"/>
      <c r="B7" s="6"/>
      <c r="C7" s="82"/>
      <c r="D7" s="6"/>
      <c r="E7" s="6"/>
      <c r="F7" s="6"/>
      <c r="G7" s="6"/>
      <c r="H7" s="6"/>
      <c r="I7" s="8"/>
      <c r="J7" s="8"/>
      <c r="K7" s="88"/>
      <c r="L7" s="8"/>
      <c r="M7" s="6"/>
      <c r="N7" s="6"/>
      <c r="O7" s="6"/>
      <c r="P7" s="5"/>
    </row>
    <row r="8" spans="1:20" ht="16.5" customHeight="1" thickBot="1">
      <c r="A8" s="181" t="s">
        <v>10</v>
      </c>
      <c r="B8" s="183" t="s">
        <v>1</v>
      </c>
      <c r="C8" s="185" t="s">
        <v>4</v>
      </c>
      <c r="D8" s="187" t="s">
        <v>0</v>
      </c>
      <c r="E8" s="175" t="s">
        <v>2</v>
      </c>
      <c r="F8" s="189" t="s">
        <v>13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42"/>
      <c r="S8" s="175" t="s">
        <v>8</v>
      </c>
      <c r="T8" s="177" t="s">
        <v>7</v>
      </c>
    </row>
    <row r="9" spans="1:20" ht="19.5" customHeight="1" thickBot="1">
      <c r="A9" s="182"/>
      <c r="B9" s="184"/>
      <c r="C9" s="186"/>
      <c r="D9" s="188"/>
      <c r="E9" s="176"/>
      <c r="F9" s="9" t="s">
        <v>5</v>
      </c>
      <c r="G9" s="10" t="s">
        <v>7</v>
      </c>
      <c r="H9" s="32" t="s">
        <v>11</v>
      </c>
      <c r="I9" s="9" t="s">
        <v>6</v>
      </c>
      <c r="J9" s="10" t="s">
        <v>7</v>
      </c>
      <c r="K9" s="32" t="s">
        <v>11</v>
      </c>
      <c r="L9" s="10" t="s">
        <v>3</v>
      </c>
      <c r="M9" s="10" t="s">
        <v>7</v>
      </c>
      <c r="N9" s="32" t="s">
        <v>11</v>
      </c>
      <c r="O9" s="10" t="s">
        <v>15</v>
      </c>
      <c r="P9" s="10" t="s">
        <v>7</v>
      </c>
      <c r="Q9" s="32" t="s">
        <v>11</v>
      </c>
      <c r="R9" s="43" t="s">
        <v>14</v>
      </c>
      <c r="S9" s="176"/>
      <c r="T9" s="178"/>
    </row>
    <row r="10" spans="1:20" ht="15.75" thickBot="1">
      <c r="A10" s="44" t="s">
        <v>126</v>
      </c>
      <c r="B10" s="5"/>
      <c r="C10" s="8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2.5" customHeight="1">
      <c r="A11" s="11">
        <v>1</v>
      </c>
      <c r="B11" s="140" t="s">
        <v>123</v>
      </c>
      <c r="C11" s="172" t="s">
        <v>50</v>
      </c>
      <c r="D11" s="140" t="s">
        <v>124</v>
      </c>
      <c r="E11" s="174" t="s">
        <v>125</v>
      </c>
      <c r="F11" s="12">
        <v>251</v>
      </c>
      <c r="G11" s="13">
        <f>PRODUCT(F11*100/370)</f>
        <v>67.83783783783784</v>
      </c>
      <c r="H11" s="15">
        <v>1</v>
      </c>
      <c r="I11" s="12">
        <v>252.5</v>
      </c>
      <c r="J11" s="13">
        <f>PRODUCT(I11*100/370)</f>
        <v>68.24324324324324</v>
      </c>
      <c r="K11" s="15">
        <v>1</v>
      </c>
      <c r="L11" s="16">
        <v>252.5</v>
      </c>
      <c r="M11" s="13">
        <f>PRODUCT(L11*100/370)</f>
        <v>68.24324324324324</v>
      </c>
      <c r="N11" s="17">
        <v>1</v>
      </c>
      <c r="O11" s="18">
        <v>254.5</v>
      </c>
      <c r="P11" s="13">
        <f>PRODUCT(O11*100/370)</f>
        <v>68.78378378378379</v>
      </c>
      <c r="Q11" s="17">
        <v>1</v>
      </c>
      <c r="R11" s="18"/>
      <c r="S11" s="19">
        <f>SUM(F11+I11+L11++O11)</f>
        <v>1010.5</v>
      </c>
      <c r="T11" s="20">
        <f>PRODUCT(S11/4*100/370)</f>
        <v>68.27702702702703</v>
      </c>
    </row>
    <row r="12" spans="1:20" ht="22.5" customHeight="1">
      <c r="A12" s="21">
        <v>2</v>
      </c>
      <c r="B12" s="111" t="s">
        <v>96</v>
      </c>
      <c r="C12" s="107" t="s">
        <v>50</v>
      </c>
      <c r="D12" s="111" t="s">
        <v>100</v>
      </c>
      <c r="E12" s="146" t="s">
        <v>86</v>
      </c>
      <c r="F12" s="22">
        <v>247</v>
      </c>
      <c r="G12" s="23">
        <f>PRODUCT(F12*100/370)</f>
        <v>66.75675675675676</v>
      </c>
      <c r="H12" s="25">
        <v>2</v>
      </c>
      <c r="I12" s="22">
        <v>238</v>
      </c>
      <c r="J12" s="23">
        <f>PRODUCT(I12*100/370)</f>
        <v>64.32432432432432</v>
      </c>
      <c r="K12" s="25">
        <v>2</v>
      </c>
      <c r="L12" s="26">
        <v>229</v>
      </c>
      <c r="M12" s="23">
        <f>PRODUCT(L12*100/370)</f>
        <v>61.891891891891895</v>
      </c>
      <c r="N12" s="27">
        <v>3</v>
      </c>
      <c r="O12" s="62">
        <v>244</v>
      </c>
      <c r="P12" s="23">
        <f>PRODUCT(O12*100/370)</f>
        <v>65.94594594594595</v>
      </c>
      <c r="Q12" s="27">
        <v>2</v>
      </c>
      <c r="R12" s="28"/>
      <c r="S12" s="29">
        <f>SUM(F12+I12+L12++O12)</f>
        <v>958</v>
      </c>
      <c r="T12" s="30">
        <f>PRODUCT(S12/4*100/370)</f>
        <v>64.72972972972973</v>
      </c>
    </row>
    <row r="13" spans="1:20" ht="22.5" customHeight="1" thickBot="1">
      <c r="A13" s="55">
        <v>3</v>
      </c>
      <c r="B13" s="56" t="s">
        <v>115</v>
      </c>
      <c r="C13" s="173" t="s">
        <v>34</v>
      </c>
      <c r="D13" s="56" t="s">
        <v>116</v>
      </c>
      <c r="E13" s="153" t="s">
        <v>117</v>
      </c>
      <c r="F13" s="64">
        <v>236.5</v>
      </c>
      <c r="G13" s="57">
        <f>PRODUCT(F13*100/370)</f>
        <v>63.91891891891892</v>
      </c>
      <c r="H13" s="60">
        <v>3</v>
      </c>
      <c r="I13" s="64">
        <v>233.5</v>
      </c>
      <c r="J13" s="57">
        <f>PRODUCT(I13*100/370)</f>
        <v>63.108108108108105</v>
      </c>
      <c r="K13" s="60">
        <v>3</v>
      </c>
      <c r="L13" s="85">
        <v>232</v>
      </c>
      <c r="M13" s="57">
        <f>PRODUCT(L13*100/370)</f>
        <v>62.7027027027027</v>
      </c>
      <c r="N13" s="68">
        <v>2</v>
      </c>
      <c r="O13" s="67">
        <v>236.5</v>
      </c>
      <c r="P13" s="57">
        <f>PRODUCT(O13*100/370)</f>
        <v>63.91891891891892</v>
      </c>
      <c r="Q13" s="68">
        <v>3</v>
      </c>
      <c r="R13" s="67"/>
      <c r="S13" s="58">
        <f>SUM(F13+I13+L13++O13)</f>
        <v>938.5</v>
      </c>
      <c r="T13" s="59">
        <f>PRODUCT(S13/4*100/370)</f>
        <v>63.41216216216216</v>
      </c>
    </row>
    <row r="14" spans="1:9" ht="45" customHeight="1">
      <c r="A14" s="45" t="s">
        <v>29</v>
      </c>
      <c r="I14" s="45" t="s">
        <v>16</v>
      </c>
    </row>
    <row r="15" ht="21" customHeight="1"/>
    <row r="16" ht="21" customHeight="1"/>
    <row r="20" spans="1:4" ht="15">
      <c r="A20" s="45"/>
      <c r="B20" s="45"/>
      <c r="C20" s="5"/>
      <c r="D20" s="5"/>
    </row>
    <row r="21" spans="3:4" ht="13.5">
      <c r="C21" s="5"/>
      <c r="D21" s="5"/>
    </row>
    <row r="22" spans="3:5" ht="13.5">
      <c r="C22" s="5"/>
      <c r="D22" s="5"/>
      <c r="E22" s="5"/>
    </row>
    <row r="23" spans="3:5" ht="13.5">
      <c r="C23" s="5"/>
      <c r="D23" s="5"/>
      <c r="E23" s="5"/>
    </row>
    <row r="24" ht="12.75">
      <c r="C24" s="1"/>
    </row>
    <row r="25" ht="12.75">
      <c r="C25" s="1"/>
    </row>
    <row r="26" ht="12.75">
      <c r="C26" s="1"/>
    </row>
    <row r="27" ht="21" customHeight="1">
      <c r="C27" s="1"/>
    </row>
  </sheetData>
  <sheetProtection/>
  <mergeCells count="10">
    <mergeCell ref="S8:S9"/>
    <mergeCell ref="T8:T9"/>
    <mergeCell ref="A1:N1"/>
    <mergeCell ref="D2:H2"/>
    <mergeCell ref="A8:A9"/>
    <mergeCell ref="B8:B9"/>
    <mergeCell ref="C8:C9"/>
    <mergeCell ref="D8:D9"/>
    <mergeCell ref="E8:E9"/>
    <mergeCell ref="F8:Q8"/>
  </mergeCells>
  <conditionalFormatting sqref="E13">
    <cfRule type="cellIs" priority="3" dxfId="0" operator="equal" stopIfTrue="1">
      <formula>0</formula>
    </cfRule>
    <cfRule type="cellIs" priority="4" dxfId="0" operator="equal" stopIfTrue="1">
      <formula>#N/A</formula>
    </cfRule>
  </conditionalFormatting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84" customWidth="1"/>
    <col min="4" max="4" width="15.28125" style="1" customWidth="1"/>
    <col min="5" max="5" width="18.8515625" style="1" customWidth="1"/>
    <col min="6" max="7" width="7.7109375" style="1" customWidth="1"/>
    <col min="8" max="8" width="5.7109375" style="1" customWidth="1"/>
    <col min="9" max="9" width="7.421875" style="1" customWidth="1"/>
    <col min="10" max="10" width="8.00390625" style="1" customWidth="1"/>
    <col min="11" max="11" width="5.7109375" style="1" customWidth="1"/>
    <col min="12" max="12" width="7.57421875" style="1" customWidth="1"/>
    <col min="13" max="13" width="7.8515625" style="1" customWidth="1"/>
    <col min="14" max="14" width="5.8515625" style="1" customWidth="1"/>
    <col min="15" max="15" width="8.421875" style="1" customWidth="1"/>
    <col min="16" max="16" width="7.7109375" style="1" customWidth="1"/>
    <col min="17" max="17" width="5.7109375" style="1" customWidth="1"/>
    <col min="18" max="18" width="6.421875" style="1" customWidth="1"/>
    <col min="19" max="16384" width="9.140625" style="1" customWidth="1"/>
  </cols>
  <sheetData>
    <row r="1" spans="1:17" ht="22.5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"/>
      <c r="P1" s="5"/>
      <c r="Q1" s="5"/>
    </row>
    <row r="2" spans="1:23" ht="22.5" customHeight="1">
      <c r="A2" s="2"/>
      <c r="B2" s="6"/>
      <c r="C2" s="7"/>
      <c r="D2" s="180" t="s">
        <v>12</v>
      </c>
      <c r="E2" s="180"/>
      <c r="F2" s="180"/>
      <c r="G2" s="180"/>
      <c r="H2" s="180"/>
      <c r="I2" s="3"/>
      <c r="J2" s="3"/>
      <c r="K2" s="6"/>
      <c r="L2" s="6"/>
      <c r="M2" s="6"/>
      <c r="N2" s="6"/>
      <c r="O2" s="6"/>
      <c r="P2" s="5"/>
      <c r="Q2" s="89"/>
      <c r="W2" s="1" t="s">
        <v>23</v>
      </c>
    </row>
    <row r="3" spans="1:23" ht="22.5" customHeight="1">
      <c r="A3" s="6"/>
      <c r="B3" s="6"/>
      <c r="C3" s="6"/>
      <c r="D3" s="6"/>
      <c r="E3" s="6"/>
      <c r="F3" s="6"/>
      <c r="G3" s="6"/>
      <c r="H3" s="6"/>
      <c r="I3" s="8"/>
      <c r="O3" s="8" t="s">
        <v>9</v>
      </c>
      <c r="P3" s="88" t="s">
        <v>5</v>
      </c>
      <c r="Q3" s="45" t="s">
        <v>19</v>
      </c>
      <c r="R3" s="8"/>
      <c r="S3" s="8"/>
      <c r="T3" s="6"/>
      <c r="W3" s="1" t="s">
        <v>19</v>
      </c>
    </row>
    <row r="4" spans="1:23" ht="22.5" customHeight="1">
      <c r="A4" s="6"/>
      <c r="B4" s="6"/>
      <c r="C4" s="8" t="s">
        <v>18</v>
      </c>
      <c r="D4" s="6"/>
      <c r="E4" s="6"/>
      <c r="F4" s="6"/>
      <c r="G4" s="6"/>
      <c r="H4" s="6"/>
      <c r="I4" s="8"/>
      <c r="O4" s="8" t="s">
        <v>9</v>
      </c>
      <c r="P4" s="88" t="s">
        <v>6</v>
      </c>
      <c r="Q4" s="45" t="s">
        <v>20</v>
      </c>
      <c r="R4" s="8"/>
      <c r="S4" s="8"/>
      <c r="T4" s="6"/>
      <c r="W4" s="1" t="s">
        <v>20</v>
      </c>
    </row>
    <row r="5" spans="1:23" ht="22.5" customHeight="1">
      <c r="A5" s="6"/>
      <c r="B5" s="6"/>
      <c r="C5" s="82"/>
      <c r="D5" s="6"/>
      <c r="E5" s="6"/>
      <c r="F5" s="6"/>
      <c r="G5" s="6"/>
      <c r="H5" s="6"/>
      <c r="I5" s="8"/>
      <c r="O5" s="8" t="s">
        <v>9</v>
      </c>
      <c r="P5" s="88" t="s">
        <v>3</v>
      </c>
      <c r="Q5" s="45" t="s">
        <v>21</v>
      </c>
      <c r="R5" s="8"/>
      <c r="S5" s="8"/>
      <c r="T5" s="6"/>
      <c r="W5" s="1" t="s">
        <v>21</v>
      </c>
    </row>
    <row r="6" spans="1:23" ht="22.5" customHeight="1">
      <c r="A6" s="6"/>
      <c r="B6" s="6"/>
      <c r="C6" s="82"/>
      <c r="D6" s="6"/>
      <c r="E6" s="6"/>
      <c r="F6" s="6"/>
      <c r="G6" s="6"/>
      <c r="H6" s="6"/>
      <c r="I6" s="8"/>
      <c r="O6" s="8" t="s">
        <v>9</v>
      </c>
      <c r="P6" s="88" t="s">
        <v>15</v>
      </c>
      <c r="Q6" s="45" t="s">
        <v>23</v>
      </c>
      <c r="R6" s="8"/>
      <c r="S6" s="8"/>
      <c r="T6" s="6"/>
      <c r="W6" s="1" t="s">
        <v>22</v>
      </c>
    </row>
    <row r="7" spans="1:16" ht="22.5" customHeight="1" thickBot="1">
      <c r="A7" s="6"/>
      <c r="B7" s="6"/>
      <c r="C7" s="82"/>
      <c r="D7" s="6"/>
      <c r="E7" s="6"/>
      <c r="F7" s="6"/>
      <c r="G7" s="6"/>
      <c r="H7" s="6"/>
      <c r="I7" s="8"/>
      <c r="J7" s="8"/>
      <c r="K7" s="88"/>
      <c r="L7" s="8"/>
      <c r="M7" s="6"/>
      <c r="N7" s="6"/>
      <c r="O7" s="6"/>
      <c r="P7" s="5"/>
    </row>
    <row r="8" spans="1:20" ht="16.5" customHeight="1" thickBot="1">
      <c r="A8" s="181" t="s">
        <v>10</v>
      </c>
      <c r="B8" s="183" t="s">
        <v>1</v>
      </c>
      <c r="C8" s="185" t="s">
        <v>4</v>
      </c>
      <c r="D8" s="187" t="s">
        <v>0</v>
      </c>
      <c r="E8" s="175" t="s">
        <v>2</v>
      </c>
      <c r="F8" s="189" t="s">
        <v>13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42"/>
      <c r="S8" s="175" t="s">
        <v>8</v>
      </c>
      <c r="T8" s="177" t="s">
        <v>7</v>
      </c>
    </row>
    <row r="9" spans="1:20" ht="19.5" customHeight="1" thickBot="1">
      <c r="A9" s="182"/>
      <c r="B9" s="184"/>
      <c r="C9" s="186"/>
      <c r="D9" s="188"/>
      <c r="E9" s="176"/>
      <c r="F9" s="9" t="s">
        <v>5</v>
      </c>
      <c r="G9" s="10" t="s">
        <v>7</v>
      </c>
      <c r="H9" s="32" t="s">
        <v>11</v>
      </c>
      <c r="I9" s="9" t="s">
        <v>6</v>
      </c>
      <c r="J9" s="10" t="s">
        <v>7</v>
      </c>
      <c r="K9" s="32" t="s">
        <v>11</v>
      </c>
      <c r="L9" s="10" t="s">
        <v>3</v>
      </c>
      <c r="M9" s="10" t="s">
        <v>7</v>
      </c>
      <c r="N9" s="32" t="s">
        <v>11</v>
      </c>
      <c r="O9" s="10" t="s">
        <v>15</v>
      </c>
      <c r="P9" s="10" t="s">
        <v>7</v>
      </c>
      <c r="Q9" s="32" t="s">
        <v>11</v>
      </c>
      <c r="R9" s="43" t="s">
        <v>14</v>
      </c>
      <c r="S9" s="176"/>
      <c r="T9" s="178"/>
    </row>
    <row r="10" spans="1:20" ht="15.75" thickBot="1">
      <c r="A10" s="46" t="s">
        <v>32</v>
      </c>
      <c r="B10" s="5"/>
      <c r="C10" s="8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2.5" customHeight="1" thickBot="1">
      <c r="A11" s="92">
        <v>1</v>
      </c>
      <c r="B11" s="116" t="s">
        <v>33</v>
      </c>
      <c r="C11" s="97" t="s">
        <v>34</v>
      </c>
      <c r="D11" s="96" t="s">
        <v>35</v>
      </c>
      <c r="E11" s="96" t="s">
        <v>36</v>
      </c>
      <c r="F11" s="129">
        <v>181.5</v>
      </c>
      <c r="G11" s="128">
        <f>PRODUCT(F11*100/300)</f>
        <v>60.5</v>
      </c>
      <c r="H11" s="130">
        <v>1</v>
      </c>
      <c r="I11" s="129">
        <v>195.5</v>
      </c>
      <c r="J11" s="128">
        <f>PRODUCT(I11*100/300)</f>
        <v>65.16666666666667</v>
      </c>
      <c r="K11" s="130">
        <v>1</v>
      </c>
      <c r="L11" s="131">
        <v>184.5</v>
      </c>
      <c r="M11" s="128">
        <f>PRODUCT(L11*100/300)</f>
        <v>61.5</v>
      </c>
      <c r="N11" s="117">
        <v>1</v>
      </c>
      <c r="O11" s="117">
        <v>182.5</v>
      </c>
      <c r="P11" s="128">
        <f>PRODUCT(O11*100/300)</f>
        <v>60.833333333333336</v>
      </c>
      <c r="Q11" s="117">
        <v>1</v>
      </c>
      <c r="R11" s="117"/>
      <c r="S11" s="118">
        <f>SUM(F11+I11+L11++O11)</f>
        <v>744</v>
      </c>
      <c r="T11" s="119">
        <f>PRODUCT(S11/4*100/300)</f>
        <v>62</v>
      </c>
    </row>
    <row r="12" spans="1:9" ht="45" customHeight="1">
      <c r="A12" s="45" t="s">
        <v>29</v>
      </c>
      <c r="I12" s="45" t="s">
        <v>16</v>
      </c>
    </row>
    <row r="13" ht="21" customHeight="1"/>
    <row r="14" ht="21" customHeight="1"/>
    <row r="18" spans="1:14" ht="13.5">
      <c r="A18" s="5"/>
      <c r="B18" s="5"/>
      <c r="C18" s="83"/>
      <c r="D18" s="5"/>
      <c r="E18" s="5"/>
      <c r="F18" s="5"/>
      <c r="K18" s="5"/>
      <c r="L18" s="5"/>
      <c r="M18" s="5"/>
      <c r="N18" s="5"/>
    </row>
    <row r="19" spans="11:14" ht="13.5">
      <c r="K19" s="5"/>
      <c r="L19" s="5"/>
      <c r="M19" s="5"/>
      <c r="N19" s="5"/>
    </row>
    <row r="20" spans="1:15" ht="15">
      <c r="A20" s="31"/>
      <c r="K20" s="5"/>
      <c r="L20" s="5"/>
      <c r="M20" s="5"/>
      <c r="N20" s="5"/>
      <c r="O20" s="5"/>
    </row>
    <row r="21" spans="1:15" ht="15">
      <c r="A21" s="45"/>
      <c r="K21" s="5"/>
      <c r="L21" s="5"/>
      <c r="M21" s="5"/>
      <c r="N21" s="5"/>
      <c r="O21" s="5"/>
    </row>
    <row r="25" ht="21" customHeight="1"/>
  </sheetData>
  <sheetProtection/>
  <mergeCells count="10">
    <mergeCell ref="S8:S9"/>
    <mergeCell ref="T8:T9"/>
    <mergeCell ref="A1:N1"/>
    <mergeCell ref="D2:H2"/>
    <mergeCell ref="A8:A9"/>
    <mergeCell ref="B8:B9"/>
    <mergeCell ref="C8:C9"/>
    <mergeCell ref="D8:D9"/>
    <mergeCell ref="E8:E9"/>
    <mergeCell ref="F8:Q8"/>
  </mergeCells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84" customWidth="1"/>
    <col min="4" max="4" width="15.28125" style="1" customWidth="1"/>
    <col min="5" max="5" width="18.8515625" style="1" customWidth="1"/>
    <col min="6" max="7" width="7.8515625" style="1" customWidth="1"/>
    <col min="8" max="8" width="5.7109375" style="1" customWidth="1"/>
    <col min="9" max="9" width="8.28125" style="1" customWidth="1"/>
    <col min="10" max="10" width="7.8515625" style="1" customWidth="1"/>
    <col min="11" max="11" width="5.7109375" style="1" customWidth="1"/>
    <col min="12" max="12" width="8.28125" style="1" customWidth="1"/>
    <col min="13" max="13" width="7.8515625" style="1" customWidth="1"/>
    <col min="14" max="14" width="5.7109375" style="1" customWidth="1"/>
    <col min="15" max="15" width="8.140625" style="1" customWidth="1"/>
    <col min="16" max="16" width="7.8515625" style="1" customWidth="1"/>
    <col min="17" max="17" width="5.7109375" style="1" customWidth="1"/>
    <col min="18" max="18" width="6.421875" style="1" customWidth="1"/>
    <col min="19" max="19" width="9.140625" style="1" customWidth="1"/>
    <col min="20" max="20" width="11.00390625" style="1" customWidth="1"/>
    <col min="21" max="16384" width="9.140625" style="1" customWidth="1"/>
  </cols>
  <sheetData>
    <row r="1" spans="1:17" ht="22.5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"/>
      <c r="P1" s="5"/>
      <c r="Q1" s="5"/>
    </row>
    <row r="2" spans="1:17" ht="22.5" customHeight="1">
      <c r="A2" s="2"/>
      <c r="B2" s="6"/>
      <c r="C2" s="7"/>
      <c r="D2" s="180" t="s">
        <v>12</v>
      </c>
      <c r="E2" s="180"/>
      <c r="F2" s="180"/>
      <c r="G2" s="180"/>
      <c r="H2" s="180"/>
      <c r="I2" s="3"/>
      <c r="J2" s="3"/>
      <c r="K2" s="6"/>
      <c r="L2" s="6"/>
      <c r="M2" s="6"/>
      <c r="N2" s="6"/>
      <c r="O2" s="6"/>
      <c r="P2" s="5"/>
      <c r="Q2" s="89"/>
    </row>
    <row r="3" spans="1:18" ht="22.5" customHeight="1">
      <c r="A3" s="6"/>
      <c r="B3" s="6"/>
      <c r="C3" s="6"/>
      <c r="D3" s="6"/>
      <c r="E3" s="6"/>
      <c r="F3" s="6"/>
      <c r="G3" s="6"/>
      <c r="H3" s="6"/>
      <c r="I3" s="8"/>
      <c r="J3" s="8"/>
      <c r="K3" s="88"/>
      <c r="L3" s="8"/>
      <c r="M3" s="8" t="s">
        <v>9</v>
      </c>
      <c r="N3" s="88" t="s">
        <v>5</v>
      </c>
      <c r="O3" s="45" t="s">
        <v>19</v>
      </c>
      <c r="P3" s="8"/>
      <c r="Q3" s="8"/>
      <c r="R3" s="6"/>
    </row>
    <row r="4" spans="1:18" ht="22.5" customHeight="1">
      <c r="A4" s="6"/>
      <c r="B4" s="6"/>
      <c r="C4" s="8" t="s">
        <v>18</v>
      </c>
      <c r="D4" s="6"/>
      <c r="E4" s="6"/>
      <c r="F4" s="6"/>
      <c r="G4" s="6"/>
      <c r="H4" s="6"/>
      <c r="I4" s="8"/>
      <c r="J4" s="8"/>
      <c r="K4" s="88"/>
      <c r="L4" s="8"/>
      <c r="M4" s="8" t="s">
        <v>9</v>
      </c>
      <c r="N4" s="88" t="s">
        <v>6</v>
      </c>
      <c r="O4" s="45" t="s">
        <v>20</v>
      </c>
      <c r="P4" s="8"/>
      <c r="Q4" s="8"/>
      <c r="R4" s="6"/>
    </row>
    <row r="5" spans="1:18" ht="22.5" customHeight="1">
      <c r="A5" s="6"/>
      <c r="B5" s="6"/>
      <c r="C5" s="82"/>
      <c r="D5" s="6"/>
      <c r="E5" s="6"/>
      <c r="F5" s="6"/>
      <c r="G5" s="6"/>
      <c r="H5" s="6"/>
      <c r="I5" s="8"/>
      <c r="J5" s="8"/>
      <c r="K5" s="88"/>
      <c r="L5" s="8"/>
      <c r="M5" s="8" t="s">
        <v>9</v>
      </c>
      <c r="N5" s="88" t="s">
        <v>3</v>
      </c>
      <c r="O5" s="45" t="s">
        <v>21</v>
      </c>
      <c r="P5" s="8"/>
      <c r="Q5" s="8"/>
      <c r="R5" s="6"/>
    </row>
    <row r="6" spans="1:18" ht="22.5" customHeight="1">
      <c r="A6" s="6"/>
      <c r="B6" s="6"/>
      <c r="C6" s="82"/>
      <c r="D6" s="6"/>
      <c r="E6" s="6"/>
      <c r="F6" s="6"/>
      <c r="G6" s="6"/>
      <c r="H6" s="6"/>
      <c r="I6" s="8"/>
      <c r="J6" s="8"/>
      <c r="K6" s="88"/>
      <c r="L6" s="8"/>
      <c r="M6" s="8" t="s">
        <v>9</v>
      </c>
      <c r="N6" s="88" t="s">
        <v>15</v>
      </c>
      <c r="O6" s="45" t="s">
        <v>23</v>
      </c>
      <c r="P6" s="8"/>
      <c r="Q6" s="8"/>
      <c r="R6" s="6"/>
    </row>
    <row r="7" spans="1:16" ht="22.5" customHeight="1" thickBot="1">
      <c r="A7" s="6"/>
      <c r="B7" s="6"/>
      <c r="C7" s="82"/>
      <c r="D7" s="6"/>
      <c r="E7" s="6"/>
      <c r="F7" s="6"/>
      <c r="G7" s="6"/>
      <c r="H7" s="6"/>
      <c r="I7" s="8"/>
      <c r="J7" s="8"/>
      <c r="K7" s="88"/>
      <c r="L7" s="8"/>
      <c r="M7" s="6"/>
      <c r="N7" s="6"/>
      <c r="O7" s="6"/>
      <c r="P7" s="5"/>
    </row>
    <row r="8" spans="1:20" ht="16.5" customHeight="1" thickBot="1">
      <c r="A8" s="181" t="s">
        <v>10</v>
      </c>
      <c r="B8" s="183" t="s">
        <v>1</v>
      </c>
      <c r="C8" s="185" t="s">
        <v>4</v>
      </c>
      <c r="D8" s="187" t="s">
        <v>0</v>
      </c>
      <c r="E8" s="175" t="s">
        <v>2</v>
      </c>
      <c r="F8" s="189" t="s">
        <v>13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42"/>
      <c r="S8" s="175" t="s">
        <v>8</v>
      </c>
      <c r="T8" s="177" t="s">
        <v>7</v>
      </c>
    </row>
    <row r="9" spans="1:20" ht="19.5" customHeight="1" thickBot="1">
      <c r="A9" s="182"/>
      <c r="B9" s="184"/>
      <c r="C9" s="186"/>
      <c r="D9" s="188"/>
      <c r="E9" s="176"/>
      <c r="F9" s="9" t="s">
        <v>5</v>
      </c>
      <c r="G9" s="10" t="s">
        <v>7</v>
      </c>
      <c r="H9" s="32" t="s">
        <v>11</v>
      </c>
      <c r="I9" s="9" t="s">
        <v>6</v>
      </c>
      <c r="J9" s="10" t="s">
        <v>7</v>
      </c>
      <c r="K9" s="32" t="s">
        <v>11</v>
      </c>
      <c r="L9" s="10" t="s">
        <v>3</v>
      </c>
      <c r="M9" s="10" t="s">
        <v>7</v>
      </c>
      <c r="N9" s="32" t="s">
        <v>11</v>
      </c>
      <c r="O9" s="10" t="s">
        <v>15</v>
      </c>
      <c r="P9" s="10" t="s">
        <v>7</v>
      </c>
      <c r="Q9" s="32" t="s">
        <v>11</v>
      </c>
      <c r="R9" s="43" t="s">
        <v>14</v>
      </c>
      <c r="S9" s="176"/>
      <c r="T9" s="178"/>
    </row>
    <row r="10" spans="1:20" ht="15.75" thickBot="1">
      <c r="A10" s="46" t="s">
        <v>31</v>
      </c>
      <c r="B10" s="5"/>
      <c r="C10" s="8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33" customHeight="1">
      <c r="A11" s="11">
        <v>1</v>
      </c>
      <c r="B11" s="120" t="s">
        <v>43</v>
      </c>
      <c r="C11" s="121" t="s">
        <v>27</v>
      </c>
      <c r="D11" s="120" t="s">
        <v>44</v>
      </c>
      <c r="E11" s="123" t="s">
        <v>45</v>
      </c>
      <c r="F11" s="12">
        <v>173</v>
      </c>
      <c r="G11" s="13">
        <f>PRODUCT(F11*100/260)</f>
        <v>66.53846153846153</v>
      </c>
      <c r="H11" s="15">
        <v>2</v>
      </c>
      <c r="I11" s="12">
        <v>174.5</v>
      </c>
      <c r="J11" s="13">
        <f>PRODUCT(I11*100/260)</f>
        <v>67.11538461538461</v>
      </c>
      <c r="K11" s="15">
        <v>2</v>
      </c>
      <c r="L11" s="16">
        <v>181</v>
      </c>
      <c r="M11" s="13">
        <f>PRODUCT(L11*100/260)</f>
        <v>69.61538461538461</v>
      </c>
      <c r="N11" s="17">
        <v>1</v>
      </c>
      <c r="O11" s="18">
        <v>185.5</v>
      </c>
      <c r="P11" s="13">
        <f>PRODUCT(O11*100/260)</f>
        <v>71.34615384615384</v>
      </c>
      <c r="Q11" s="17">
        <v>1</v>
      </c>
      <c r="R11" s="18"/>
      <c r="S11" s="19">
        <f>SUM(F11+I11+L11++O11)</f>
        <v>714</v>
      </c>
      <c r="T11" s="20">
        <f>PRODUCT(S11/4*100/260)</f>
        <v>68.65384615384616</v>
      </c>
    </row>
    <row r="12" spans="1:20" ht="27" customHeight="1">
      <c r="A12" s="21">
        <v>2</v>
      </c>
      <c r="B12" s="106" t="s">
        <v>37</v>
      </c>
      <c r="C12" s="95" t="s">
        <v>27</v>
      </c>
      <c r="D12" s="106" t="s">
        <v>38</v>
      </c>
      <c r="E12" s="124" t="s">
        <v>39</v>
      </c>
      <c r="F12" s="22">
        <v>174.5</v>
      </c>
      <c r="G12" s="23">
        <f>PRODUCT(F12*100/260)</f>
        <v>67.11538461538461</v>
      </c>
      <c r="H12" s="25">
        <v>1</v>
      </c>
      <c r="I12" s="22">
        <v>181.5</v>
      </c>
      <c r="J12" s="23">
        <f>PRODUCT(I12*100/260)</f>
        <v>69.8076923076923</v>
      </c>
      <c r="K12" s="25">
        <v>1</v>
      </c>
      <c r="L12" s="26">
        <v>179</v>
      </c>
      <c r="M12" s="23">
        <f>PRODUCT(L12*100/260)</f>
        <v>68.84615384615384</v>
      </c>
      <c r="N12" s="27">
        <v>2</v>
      </c>
      <c r="O12" s="28">
        <v>177</v>
      </c>
      <c r="P12" s="23">
        <f>PRODUCT(O12*100/260)</f>
        <v>68.07692307692308</v>
      </c>
      <c r="Q12" s="27">
        <v>2</v>
      </c>
      <c r="R12" s="28"/>
      <c r="S12" s="29">
        <f>SUM(F12+I12+L12++O12)</f>
        <v>712</v>
      </c>
      <c r="T12" s="30">
        <f>PRODUCT(S12/4*100/260)</f>
        <v>68.46153846153847</v>
      </c>
    </row>
    <row r="13" spans="1:20" ht="28.5" customHeight="1">
      <c r="A13" s="21">
        <v>3</v>
      </c>
      <c r="B13" s="48" t="s">
        <v>46</v>
      </c>
      <c r="C13" s="95" t="s">
        <v>27</v>
      </c>
      <c r="D13" s="48" t="s">
        <v>41</v>
      </c>
      <c r="E13" s="125" t="s">
        <v>42</v>
      </c>
      <c r="F13" s="22">
        <v>171</v>
      </c>
      <c r="G13" s="23">
        <f>PRODUCT(F13*100/260)</f>
        <v>65.76923076923077</v>
      </c>
      <c r="H13" s="25">
        <v>3</v>
      </c>
      <c r="I13" s="22">
        <v>158</v>
      </c>
      <c r="J13" s="23">
        <f>PRODUCT(I13*100/260)</f>
        <v>60.76923076923077</v>
      </c>
      <c r="K13" s="25">
        <v>4</v>
      </c>
      <c r="L13" s="26">
        <v>170.5</v>
      </c>
      <c r="M13" s="23">
        <f>PRODUCT(L13*100/260)</f>
        <v>65.57692307692308</v>
      </c>
      <c r="N13" s="27">
        <v>3</v>
      </c>
      <c r="O13" s="28">
        <v>154</v>
      </c>
      <c r="P13" s="23">
        <f>PRODUCT(O13*100/260)</f>
        <v>59.23076923076923</v>
      </c>
      <c r="Q13" s="27">
        <v>3</v>
      </c>
      <c r="R13" s="28"/>
      <c r="S13" s="29">
        <f>SUM(F13+I13+L13++O13)</f>
        <v>653.5</v>
      </c>
      <c r="T13" s="30">
        <f>PRODUCT(S13/4*100/260)</f>
        <v>62.83653846153846</v>
      </c>
    </row>
    <row r="14" spans="1:20" ht="27.75" customHeight="1" thickBot="1">
      <c r="A14" s="55">
        <v>4</v>
      </c>
      <c r="B14" s="56" t="s">
        <v>40</v>
      </c>
      <c r="C14" s="122" t="s">
        <v>27</v>
      </c>
      <c r="D14" s="56" t="s">
        <v>41</v>
      </c>
      <c r="E14" s="126" t="s">
        <v>42</v>
      </c>
      <c r="F14" s="64">
        <v>170</v>
      </c>
      <c r="G14" s="57">
        <f>PRODUCT(F14*100/260)</f>
        <v>65.38461538461539</v>
      </c>
      <c r="H14" s="60">
        <v>4</v>
      </c>
      <c r="I14" s="64">
        <v>162</v>
      </c>
      <c r="J14" s="57">
        <f>PRODUCT(I14*100/260)</f>
        <v>62.30769230769231</v>
      </c>
      <c r="K14" s="60">
        <v>3</v>
      </c>
      <c r="L14" s="85">
        <v>163</v>
      </c>
      <c r="M14" s="57">
        <f>PRODUCT(L14*100/260)</f>
        <v>62.69230769230769</v>
      </c>
      <c r="N14" s="68">
        <v>4</v>
      </c>
      <c r="O14" s="67">
        <v>154</v>
      </c>
      <c r="P14" s="57">
        <f>PRODUCT(O14*100/260)</f>
        <v>59.23076923076923</v>
      </c>
      <c r="Q14" s="68">
        <v>3</v>
      </c>
      <c r="R14" s="67"/>
      <c r="S14" s="58">
        <f>SUM(F14+I14+L14++O14)</f>
        <v>649</v>
      </c>
      <c r="T14" s="59">
        <f>PRODUCT(S14/4*100/260)</f>
        <v>62.40384615384615</v>
      </c>
    </row>
    <row r="15" spans="1:9" ht="45" customHeight="1">
      <c r="A15" s="45" t="s">
        <v>29</v>
      </c>
      <c r="I15" s="45" t="s">
        <v>16</v>
      </c>
    </row>
    <row r="16" ht="21" customHeight="1"/>
    <row r="17" ht="21" customHeight="1"/>
    <row r="21" spans="1:14" ht="13.5">
      <c r="A21" s="5"/>
      <c r="B21" s="5"/>
      <c r="C21" s="83"/>
      <c r="D21" s="5"/>
      <c r="E21" s="5"/>
      <c r="F21" s="5"/>
      <c r="K21" s="5"/>
      <c r="L21" s="5"/>
      <c r="M21" s="5"/>
      <c r="N21" s="5"/>
    </row>
    <row r="22" spans="11:14" ht="13.5">
      <c r="K22" s="5"/>
      <c r="L22" s="5"/>
      <c r="M22" s="5"/>
      <c r="N22" s="5"/>
    </row>
    <row r="23" spans="1:15" ht="15">
      <c r="A23" s="31"/>
      <c r="K23" s="5"/>
      <c r="L23" s="5"/>
      <c r="M23" s="5"/>
      <c r="N23" s="5"/>
      <c r="O23" s="5"/>
    </row>
    <row r="24" spans="1:15" ht="15">
      <c r="A24" s="45"/>
      <c r="K24" s="5"/>
      <c r="L24" s="5"/>
      <c r="M24" s="5"/>
      <c r="N24" s="5"/>
      <c r="O24" s="5"/>
    </row>
    <row r="28" ht="21" customHeight="1"/>
  </sheetData>
  <sheetProtection/>
  <mergeCells count="10">
    <mergeCell ref="S8:S9"/>
    <mergeCell ref="T8:T9"/>
    <mergeCell ref="A1:N1"/>
    <mergeCell ref="D2:H2"/>
    <mergeCell ref="A8:A9"/>
    <mergeCell ref="B8:B9"/>
    <mergeCell ref="C8:C9"/>
    <mergeCell ref="D8:D9"/>
    <mergeCell ref="E8:E9"/>
    <mergeCell ref="F8:Q8"/>
  </mergeCells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53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2.5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"/>
      <c r="P1" s="5"/>
      <c r="Q1" s="5"/>
      <c r="R1" s="5"/>
    </row>
    <row r="2" spans="1:18" ht="22.5" customHeight="1">
      <c r="A2" s="2"/>
      <c r="B2" s="6"/>
      <c r="C2" s="7"/>
      <c r="D2" s="180" t="s">
        <v>12</v>
      </c>
      <c r="E2" s="180"/>
      <c r="F2" s="180"/>
      <c r="G2" s="180"/>
      <c r="H2" s="180"/>
      <c r="I2" s="3"/>
      <c r="Q2" s="5"/>
      <c r="R2" s="8"/>
    </row>
    <row r="3" spans="1:18" ht="22.5" customHeight="1">
      <c r="A3" s="6"/>
      <c r="B3" s="6"/>
      <c r="C3" s="6"/>
      <c r="D3" s="6"/>
      <c r="E3" s="6"/>
      <c r="F3" s="6"/>
      <c r="G3" s="6"/>
      <c r="H3" s="6"/>
      <c r="I3" s="8"/>
      <c r="L3" s="8" t="s">
        <v>9</v>
      </c>
      <c r="M3" s="52" t="s">
        <v>15</v>
      </c>
      <c r="N3" s="45" t="s">
        <v>23</v>
      </c>
      <c r="P3" s="6"/>
      <c r="Q3" s="5"/>
      <c r="R3" s="8"/>
    </row>
    <row r="4" spans="1:18" ht="22.5" customHeight="1">
      <c r="A4" s="6"/>
      <c r="B4" s="6"/>
      <c r="C4" s="8" t="s">
        <v>18</v>
      </c>
      <c r="D4" s="6"/>
      <c r="E4" s="6"/>
      <c r="F4" s="6"/>
      <c r="G4" s="6"/>
      <c r="H4" s="6"/>
      <c r="I4" s="8"/>
      <c r="L4" s="8" t="s">
        <v>9</v>
      </c>
      <c r="M4" s="86" t="s">
        <v>6</v>
      </c>
      <c r="N4" s="45" t="s">
        <v>20</v>
      </c>
      <c r="O4" s="6"/>
      <c r="P4" s="6"/>
      <c r="Q4" s="5"/>
      <c r="R4" s="8"/>
    </row>
    <row r="5" spans="1:18" ht="22.5" customHeight="1" thickBot="1">
      <c r="A5" s="6"/>
      <c r="B5" s="6"/>
      <c r="C5" s="6"/>
      <c r="D5" s="6"/>
      <c r="E5" s="6"/>
      <c r="F5" s="6"/>
      <c r="G5" s="6"/>
      <c r="L5" s="8" t="s">
        <v>9</v>
      </c>
      <c r="M5" s="86" t="s">
        <v>5</v>
      </c>
      <c r="N5" s="45" t="s">
        <v>19</v>
      </c>
      <c r="O5" s="6"/>
      <c r="P5" s="6"/>
      <c r="Q5" s="5"/>
      <c r="R5" s="8"/>
    </row>
    <row r="6" spans="1:17" ht="22.5" customHeight="1" thickBot="1">
      <c r="A6" s="181" t="s">
        <v>10</v>
      </c>
      <c r="B6" s="183" t="s">
        <v>1</v>
      </c>
      <c r="C6" s="194" t="s">
        <v>4</v>
      </c>
      <c r="D6" s="187" t="s">
        <v>0</v>
      </c>
      <c r="E6" s="175" t="s">
        <v>2</v>
      </c>
      <c r="F6" s="189" t="s">
        <v>13</v>
      </c>
      <c r="G6" s="190"/>
      <c r="H6" s="190"/>
      <c r="I6" s="190"/>
      <c r="J6" s="190"/>
      <c r="K6" s="190"/>
      <c r="L6" s="190"/>
      <c r="M6" s="190"/>
      <c r="N6" s="191"/>
      <c r="O6" s="192" t="s">
        <v>14</v>
      </c>
      <c r="P6" s="175" t="s">
        <v>8</v>
      </c>
      <c r="Q6" s="177" t="s">
        <v>7</v>
      </c>
    </row>
    <row r="7" spans="1:17" ht="22.5" customHeight="1" thickBot="1">
      <c r="A7" s="182"/>
      <c r="B7" s="184"/>
      <c r="C7" s="195"/>
      <c r="D7" s="188"/>
      <c r="E7" s="176"/>
      <c r="F7" s="9" t="s">
        <v>15</v>
      </c>
      <c r="G7" s="10" t="s">
        <v>7</v>
      </c>
      <c r="H7" s="32" t="s">
        <v>11</v>
      </c>
      <c r="I7" s="9" t="s">
        <v>6</v>
      </c>
      <c r="J7" s="10" t="s">
        <v>7</v>
      </c>
      <c r="K7" s="32" t="s">
        <v>11</v>
      </c>
      <c r="L7" s="10" t="s">
        <v>5</v>
      </c>
      <c r="M7" s="10" t="s">
        <v>7</v>
      </c>
      <c r="N7" s="32" t="s">
        <v>11</v>
      </c>
      <c r="O7" s="193"/>
      <c r="P7" s="176"/>
      <c r="Q7" s="178"/>
    </row>
    <row r="8" spans="1:17" ht="22.5" customHeight="1" thickBot="1">
      <c r="A8" s="44" t="s">
        <v>24</v>
      </c>
      <c r="B8" s="5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2.5" customHeight="1">
      <c r="A9" s="11">
        <v>1</v>
      </c>
      <c r="B9" s="140" t="s">
        <v>57</v>
      </c>
      <c r="C9" s="121" t="s">
        <v>50</v>
      </c>
      <c r="D9" s="141" t="s">
        <v>58</v>
      </c>
      <c r="E9" s="144" t="s">
        <v>59</v>
      </c>
      <c r="F9" s="12">
        <v>237</v>
      </c>
      <c r="G9" s="13">
        <f aca="true" t="shared" si="0" ref="G9:G19">PRODUCT(F9*100/340)</f>
        <v>69.70588235294117</v>
      </c>
      <c r="H9" s="15">
        <v>1</v>
      </c>
      <c r="I9" s="12">
        <v>229</v>
      </c>
      <c r="J9" s="13">
        <f aca="true" t="shared" si="1" ref="J9:J19">PRODUCT(I9*100/340)</f>
        <v>67.3529411764706</v>
      </c>
      <c r="K9" s="14">
        <v>2</v>
      </c>
      <c r="L9" s="61">
        <v>231</v>
      </c>
      <c r="M9" s="13">
        <f aca="true" t="shared" si="2" ref="M9:M19">PRODUCT(L9*100/340)</f>
        <v>67.94117647058823</v>
      </c>
      <c r="N9" s="17">
        <v>1</v>
      </c>
      <c r="O9" s="18"/>
      <c r="P9" s="19">
        <f aca="true" t="shared" si="3" ref="P9:P19">SUM(F9+I9+L9)</f>
        <v>697</v>
      </c>
      <c r="Q9" s="20">
        <f aca="true" t="shared" si="4" ref="Q9:Q19">PRODUCT(P9/3*100/340)</f>
        <v>68.33333333333334</v>
      </c>
    </row>
    <row r="10" spans="1:17" ht="22.5" customHeight="1">
      <c r="A10" s="21">
        <v>2</v>
      </c>
      <c r="B10" s="112" t="s">
        <v>127</v>
      </c>
      <c r="C10" s="95" t="s">
        <v>50</v>
      </c>
      <c r="D10" s="112" t="s">
        <v>65</v>
      </c>
      <c r="E10" s="145" t="s">
        <v>66</v>
      </c>
      <c r="F10" s="22">
        <v>221.5</v>
      </c>
      <c r="G10" s="23">
        <f t="shared" si="0"/>
        <v>65.1470588235294</v>
      </c>
      <c r="H10" s="25">
        <v>2</v>
      </c>
      <c r="I10" s="22">
        <v>228</v>
      </c>
      <c r="J10" s="23">
        <f t="shared" si="1"/>
        <v>67.05882352941177</v>
      </c>
      <c r="K10" s="24">
        <v>4</v>
      </c>
      <c r="L10" s="62">
        <v>225</v>
      </c>
      <c r="M10" s="23">
        <f t="shared" si="2"/>
        <v>66.17647058823529</v>
      </c>
      <c r="N10" s="27">
        <v>4</v>
      </c>
      <c r="O10" s="28"/>
      <c r="P10" s="29">
        <f t="shared" si="3"/>
        <v>674.5</v>
      </c>
      <c r="Q10" s="30">
        <f t="shared" si="4"/>
        <v>66.12745098039217</v>
      </c>
    </row>
    <row r="11" spans="1:17" ht="22.5" customHeight="1">
      <c r="A11" s="21">
        <v>3</v>
      </c>
      <c r="B11" s="48" t="s">
        <v>47</v>
      </c>
      <c r="C11" s="95" t="s">
        <v>27</v>
      </c>
      <c r="D11" s="48" t="s">
        <v>48</v>
      </c>
      <c r="E11" s="66" t="s">
        <v>92</v>
      </c>
      <c r="F11" s="22">
        <v>217</v>
      </c>
      <c r="G11" s="23">
        <f t="shared" si="0"/>
        <v>63.8235294117647</v>
      </c>
      <c r="H11" s="25">
        <v>5</v>
      </c>
      <c r="I11" s="22">
        <v>230</v>
      </c>
      <c r="J11" s="23">
        <f t="shared" si="1"/>
        <v>67.6470588235294</v>
      </c>
      <c r="K11" s="24">
        <v>1</v>
      </c>
      <c r="L11" s="62">
        <v>226</v>
      </c>
      <c r="M11" s="23">
        <f t="shared" si="2"/>
        <v>66.47058823529412</v>
      </c>
      <c r="N11" s="27">
        <v>3</v>
      </c>
      <c r="O11" s="28"/>
      <c r="P11" s="29">
        <f t="shared" si="3"/>
        <v>673</v>
      </c>
      <c r="Q11" s="30">
        <f t="shared" si="4"/>
        <v>65.98039215686275</v>
      </c>
    </row>
    <row r="12" spans="1:17" ht="22.5" customHeight="1">
      <c r="A12" s="21">
        <v>4</v>
      </c>
      <c r="B12" s="48" t="s">
        <v>26</v>
      </c>
      <c r="C12" s="107" t="s">
        <v>27</v>
      </c>
      <c r="D12" s="48" t="s">
        <v>70</v>
      </c>
      <c r="E12" s="66" t="s">
        <v>71</v>
      </c>
      <c r="F12" s="22">
        <v>221.5</v>
      </c>
      <c r="G12" s="23">
        <f t="shared" si="0"/>
        <v>65.1470588235294</v>
      </c>
      <c r="H12" s="25">
        <v>2</v>
      </c>
      <c r="I12" s="22">
        <v>229</v>
      </c>
      <c r="J12" s="23">
        <f t="shared" si="1"/>
        <v>67.3529411764706</v>
      </c>
      <c r="K12" s="24">
        <v>2</v>
      </c>
      <c r="L12" s="62">
        <v>220</v>
      </c>
      <c r="M12" s="23">
        <f t="shared" si="2"/>
        <v>64.70588235294117</v>
      </c>
      <c r="N12" s="27">
        <v>7</v>
      </c>
      <c r="O12" s="28"/>
      <c r="P12" s="29">
        <f t="shared" si="3"/>
        <v>670.5</v>
      </c>
      <c r="Q12" s="30">
        <f t="shared" si="4"/>
        <v>65.73529411764706</v>
      </c>
    </row>
    <row r="13" spans="1:17" ht="22.5" customHeight="1">
      <c r="A13" s="21">
        <v>5</v>
      </c>
      <c r="B13" s="111" t="s">
        <v>49</v>
      </c>
      <c r="C13" s="95" t="s">
        <v>50</v>
      </c>
      <c r="D13" s="111" t="s">
        <v>51</v>
      </c>
      <c r="E13" s="146" t="s">
        <v>52</v>
      </c>
      <c r="F13" s="22">
        <v>221</v>
      </c>
      <c r="G13" s="23">
        <f t="shared" si="0"/>
        <v>65</v>
      </c>
      <c r="H13" s="25">
        <v>4</v>
      </c>
      <c r="I13" s="22">
        <v>222.5</v>
      </c>
      <c r="J13" s="23">
        <f t="shared" si="1"/>
        <v>65.44117647058823</v>
      </c>
      <c r="K13" s="24">
        <v>6</v>
      </c>
      <c r="L13" s="62">
        <v>223</v>
      </c>
      <c r="M13" s="23">
        <f t="shared" si="2"/>
        <v>65.58823529411765</v>
      </c>
      <c r="N13" s="27">
        <v>5</v>
      </c>
      <c r="O13" s="28"/>
      <c r="P13" s="29">
        <f t="shared" si="3"/>
        <v>666.5</v>
      </c>
      <c r="Q13" s="30">
        <f t="shared" si="4"/>
        <v>65.34313725490195</v>
      </c>
    </row>
    <row r="14" spans="1:17" ht="22.5" customHeight="1">
      <c r="A14" s="21">
        <v>6</v>
      </c>
      <c r="B14" s="48" t="s">
        <v>60</v>
      </c>
      <c r="C14" s="107" t="s">
        <v>27</v>
      </c>
      <c r="D14" s="48" t="s">
        <v>61</v>
      </c>
      <c r="E14" s="66" t="s">
        <v>62</v>
      </c>
      <c r="F14" s="22">
        <v>213.5</v>
      </c>
      <c r="G14" s="23">
        <f t="shared" si="0"/>
        <v>62.794117647058826</v>
      </c>
      <c r="H14" s="25">
        <v>6</v>
      </c>
      <c r="I14" s="22">
        <v>227.5</v>
      </c>
      <c r="J14" s="23">
        <f t="shared" si="1"/>
        <v>66.91176470588235</v>
      </c>
      <c r="K14" s="24">
        <v>5</v>
      </c>
      <c r="L14" s="62">
        <v>221.5</v>
      </c>
      <c r="M14" s="23">
        <f t="shared" si="2"/>
        <v>65.1470588235294</v>
      </c>
      <c r="N14" s="27">
        <v>6</v>
      </c>
      <c r="O14" s="28"/>
      <c r="P14" s="29">
        <f t="shared" si="3"/>
        <v>662.5</v>
      </c>
      <c r="Q14" s="30">
        <f t="shared" si="4"/>
        <v>64.95098039215686</v>
      </c>
    </row>
    <row r="15" spans="1:17" ht="22.5" customHeight="1">
      <c r="A15" s="21">
        <v>7</v>
      </c>
      <c r="B15" s="48" t="s">
        <v>47</v>
      </c>
      <c r="C15" s="95" t="s">
        <v>50</v>
      </c>
      <c r="D15" s="115" t="s">
        <v>72</v>
      </c>
      <c r="E15" s="147" t="s">
        <v>73</v>
      </c>
      <c r="F15" s="22">
        <v>213</v>
      </c>
      <c r="G15" s="23">
        <f t="shared" si="0"/>
        <v>62.64705882352941</v>
      </c>
      <c r="H15" s="25">
        <v>7</v>
      </c>
      <c r="I15" s="22">
        <v>214</v>
      </c>
      <c r="J15" s="23">
        <f t="shared" si="1"/>
        <v>62.94117647058823</v>
      </c>
      <c r="K15" s="24">
        <v>10</v>
      </c>
      <c r="L15" s="62">
        <v>229</v>
      </c>
      <c r="M15" s="23">
        <f t="shared" si="2"/>
        <v>67.3529411764706</v>
      </c>
      <c r="N15" s="27">
        <v>2</v>
      </c>
      <c r="O15" s="28"/>
      <c r="P15" s="29">
        <f t="shared" si="3"/>
        <v>656</v>
      </c>
      <c r="Q15" s="30">
        <f t="shared" si="4"/>
        <v>64.31372549019608</v>
      </c>
    </row>
    <row r="16" spans="1:17" ht="22.5" customHeight="1">
      <c r="A16" s="21">
        <v>8</v>
      </c>
      <c r="B16" s="48" t="s">
        <v>53</v>
      </c>
      <c r="C16" s="107" t="s">
        <v>34</v>
      </c>
      <c r="D16" s="48" t="s">
        <v>54</v>
      </c>
      <c r="E16" s="66" t="s">
        <v>93</v>
      </c>
      <c r="F16" s="22">
        <v>206</v>
      </c>
      <c r="G16" s="23">
        <f t="shared" si="0"/>
        <v>60.588235294117645</v>
      </c>
      <c r="H16" s="25">
        <v>8</v>
      </c>
      <c r="I16" s="22">
        <v>216</v>
      </c>
      <c r="J16" s="23">
        <f t="shared" si="1"/>
        <v>63.529411764705884</v>
      </c>
      <c r="K16" s="24">
        <v>7</v>
      </c>
      <c r="L16" s="62">
        <v>218</v>
      </c>
      <c r="M16" s="23">
        <f t="shared" si="2"/>
        <v>64.11764705882354</v>
      </c>
      <c r="N16" s="27">
        <v>8</v>
      </c>
      <c r="O16" s="28"/>
      <c r="P16" s="29">
        <f t="shared" si="3"/>
        <v>640</v>
      </c>
      <c r="Q16" s="30">
        <f t="shared" si="4"/>
        <v>62.74509803921569</v>
      </c>
    </row>
    <row r="17" spans="1:17" ht="22.5" customHeight="1">
      <c r="A17" s="21">
        <v>9</v>
      </c>
      <c r="B17" s="114" t="s">
        <v>67</v>
      </c>
      <c r="C17" s="95" t="s">
        <v>50</v>
      </c>
      <c r="D17" s="114" t="s">
        <v>68</v>
      </c>
      <c r="E17" s="148" t="s">
        <v>69</v>
      </c>
      <c r="F17" s="22">
        <v>202.5</v>
      </c>
      <c r="G17" s="23">
        <f t="shared" si="0"/>
        <v>59.55882352941177</v>
      </c>
      <c r="H17" s="25">
        <v>9</v>
      </c>
      <c r="I17" s="22">
        <v>216</v>
      </c>
      <c r="J17" s="23">
        <f t="shared" si="1"/>
        <v>63.529411764705884</v>
      </c>
      <c r="K17" s="24">
        <v>7</v>
      </c>
      <c r="L17" s="62">
        <v>214.5</v>
      </c>
      <c r="M17" s="23">
        <f t="shared" si="2"/>
        <v>63.088235294117645</v>
      </c>
      <c r="N17" s="27">
        <v>9</v>
      </c>
      <c r="O17" s="28"/>
      <c r="P17" s="29">
        <f t="shared" si="3"/>
        <v>633</v>
      </c>
      <c r="Q17" s="30">
        <f t="shared" si="4"/>
        <v>62.05882352941177</v>
      </c>
    </row>
    <row r="18" spans="1:17" ht="22.5" customHeight="1">
      <c r="A18" s="21">
        <v>10</v>
      </c>
      <c r="B18" s="48" t="s">
        <v>55</v>
      </c>
      <c r="C18" s="107" t="s">
        <v>27</v>
      </c>
      <c r="D18" s="48" t="s">
        <v>56</v>
      </c>
      <c r="E18" s="66" t="s">
        <v>94</v>
      </c>
      <c r="F18" s="22">
        <v>202</v>
      </c>
      <c r="G18" s="23">
        <f t="shared" si="0"/>
        <v>59.411764705882355</v>
      </c>
      <c r="H18" s="25">
        <v>10</v>
      </c>
      <c r="I18" s="22">
        <v>215</v>
      </c>
      <c r="J18" s="23">
        <f t="shared" si="1"/>
        <v>63.23529411764706</v>
      </c>
      <c r="K18" s="24">
        <v>9</v>
      </c>
      <c r="L18" s="62">
        <v>213</v>
      </c>
      <c r="M18" s="23">
        <f t="shared" si="2"/>
        <v>62.64705882352941</v>
      </c>
      <c r="N18" s="27">
        <v>10</v>
      </c>
      <c r="O18" s="28"/>
      <c r="P18" s="29">
        <f t="shared" si="3"/>
        <v>630</v>
      </c>
      <c r="Q18" s="30">
        <f t="shared" si="4"/>
        <v>61.76470588235294</v>
      </c>
    </row>
    <row r="19" spans="1:17" ht="22.5" customHeight="1" thickBot="1">
      <c r="A19" s="55">
        <v>11</v>
      </c>
      <c r="B19" s="142" t="s">
        <v>63</v>
      </c>
      <c r="C19" s="122" t="s">
        <v>50</v>
      </c>
      <c r="D19" s="143" t="s">
        <v>64</v>
      </c>
      <c r="E19" s="149" t="s">
        <v>63</v>
      </c>
      <c r="F19" s="64">
        <v>197</v>
      </c>
      <c r="G19" s="57">
        <f t="shared" si="0"/>
        <v>57.94117647058823</v>
      </c>
      <c r="H19" s="60">
        <v>11</v>
      </c>
      <c r="I19" s="64">
        <v>209</v>
      </c>
      <c r="J19" s="57">
        <f t="shared" si="1"/>
        <v>61.470588235294116</v>
      </c>
      <c r="K19" s="65">
        <v>11</v>
      </c>
      <c r="L19" s="63">
        <v>211</v>
      </c>
      <c r="M19" s="57">
        <f t="shared" si="2"/>
        <v>62.05882352941177</v>
      </c>
      <c r="N19" s="68">
        <v>11</v>
      </c>
      <c r="O19" s="67"/>
      <c r="P19" s="58">
        <f t="shared" si="3"/>
        <v>617</v>
      </c>
      <c r="Q19" s="59">
        <f t="shared" si="4"/>
        <v>60.49019607843137</v>
      </c>
    </row>
    <row r="20" ht="22.5" customHeight="1"/>
    <row r="21" spans="1:19" ht="22.5" customHeight="1">
      <c r="A21" s="45" t="s">
        <v>29</v>
      </c>
      <c r="B21" s="1"/>
      <c r="C21" s="84"/>
      <c r="D21" s="1"/>
      <c r="E21" s="1"/>
      <c r="F21" s="1"/>
      <c r="G21" s="1"/>
      <c r="H21" s="1"/>
      <c r="I21" s="45" t="s">
        <v>16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22.5" customHeight="1"/>
    <row r="23" ht="22.5" customHeight="1"/>
    <row r="24" ht="22.5" customHeight="1"/>
    <row r="25" spans="1:17" ht="22.5" customHeight="1">
      <c r="A25" s="5"/>
      <c r="B25" s="5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2.5" customHeight="1">
      <c r="A26" s="33"/>
      <c r="B26" s="31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8" ht="22.5" customHeight="1">
      <c r="A27" s="31"/>
      <c r="B27" s="33"/>
      <c r="C27" s="47"/>
      <c r="D27" s="3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6:18" ht="22.5" customHeight="1">
      <c r="F28" s="5"/>
      <c r="G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6:10" ht="22.5" customHeight="1">
      <c r="F29" s="5"/>
      <c r="G29" s="5"/>
      <c r="I29" s="5"/>
      <c r="J29" s="5"/>
    </row>
    <row r="30" spans="6:10" ht="22.5" customHeight="1">
      <c r="F30" s="5"/>
      <c r="G30" s="5"/>
      <c r="I30" s="5"/>
      <c r="J30" s="5"/>
    </row>
    <row r="31" spans="6:10" ht="13.5">
      <c r="F31" s="5"/>
      <c r="G31" s="5"/>
      <c r="I31" s="5"/>
      <c r="J31" s="5"/>
    </row>
    <row r="32" spans="6:10" ht="13.5">
      <c r="F32" s="5"/>
      <c r="G32" s="5"/>
      <c r="I32" s="5"/>
      <c r="J32" s="5"/>
    </row>
    <row r="33" spans="6:10" ht="13.5">
      <c r="F33" s="5"/>
      <c r="G33" s="5"/>
      <c r="I33" s="5"/>
      <c r="J33" s="5"/>
    </row>
    <row r="34" spans="6:10" ht="13.5">
      <c r="F34" s="5"/>
      <c r="G34" s="5"/>
      <c r="I34" s="5"/>
      <c r="J34" s="5"/>
    </row>
    <row r="35" spans="6:10" ht="13.5">
      <c r="F35" s="5"/>
      <c r="G35" s="5"/>
      <c r="I35" s="5"/>
      <c r="J35" s="5"/>
    </row>
    <row r="36" spans="6:10" ht="13.5">
      <c r="F36" s="5"/>
      <c r="G36" s="5"/>
      <c r="I36" s="5"/>
      <c r="J36" s="5"/>
    </row>
    <row r="37" spans="6:10" ht="13.5">
      <c r="F37" s="5"/>
      <c r="G37" s="5"/>
      <c r="I37" s="5"/>
      <c r="J37" s="5"/>
    </row>
    <row r="38" spans="6:10" ht="13.5">
      <c r="F38" s="5"/>
      <c r="G38" s="5"/>
      <c r="I38" s="5"/>
      <c r="J38" s="5"/>
    </row>
    <row r="39" spans="6:10" ht="13.5">
      <c r="F39" s="5"/>
      <c r="G39" s="5"/>
      <c r="H39" s="5"/>
      <c r="I39" s="5"/>
      <c r="J39" s="5"/>
    </row>
    <row r="40" spans="7:10" ht="13.5">
      <c r="G40" s="5"/>
      <c r="H40" s="5"/>
      <c r="I40" s="5"/>
      <c r="J40" s="5"/>
    </row>
    <row r="41" spans="7:10" ht="13.5">
      <c r="G41" s="5"/>
      <c r="H41" s="5"/>
      <c r="I41" s="5"/>
      <c r="J41" s="5"/>
    </row>
    <row r="42" spans="7:10" ht="13.5">
      <c r="G42" s="5"/>
      <c r="H42" s="5"/>
      <c r="I42" s="5"/>
      <c r="J42" s="5"/>
    </row>
    <row r="43" spans="7:10" ht="13.5">
      <c r="G43" s="5"/>
      <c r="H43" s="5"/>
      <c r="I43" s="5"/>
      <c r="J43" s="5"/>
    </row>
    <row r="44" spans="7:10" ht="13.5">
      <c r="G44" s="5"/>
      <c r="H44" s="5"/>
      <c r="I44" s="5"/>
      <c r="J44" s="5"/>
    </row>
    <row r="45" spans="7:10" ht="13.5">
      <c r="G45" s="5"/>
      <c r="H45" s="5"/>
      <c r="I45" s="5"/>
      <c r="J45" s="5"/>
    </row>
    <row r="46" spans="7:10" ht="13.5">
      <c r="G46" s="5"/>
      <c r="H46" s="5"/>
      <c r="I46" s="5"/>
      <c r="J46" s="5"/>
    </row>
    <row r="47" spans="7:10" ht="13.5">
      <c r="G47" s="5"/>
      <c r="H47" s="5"/>
      <c r="I47" s="5"/>
      <c r="J47" s="5"/>
    </row>
    <row r="48" spans="7:10" ht="13.5">
      <c r="G48" s="5"/>
      <c r="H48" s="5"/>
      <c r="I48" s="5"/>
      <c r="J48" s="5"/>
    </row>
    <row r="49" spans="7:10" ht="13.5">
      <c r="G49" s="5"/>
      <c r="H49" s="5"/>
      <c r="I49" s="5"/>
      <c r="J49" s="5"/>
    </row>
    <row r="50" spans="7:10" ht="13.5">
      <c r="G50" s="5"/>
      <c r="H50" s="5"/>
      <c r="I50" s="5"/>
      <c r="J50" s="5"/>
    </row>
  </sheetData>
  <sheetProtection/>
  <mergeCells count="11">
    <mergeCell ref="D6:D7"/>
    <mergeCell ref="E6:E7"/>
    <mergeCell ref="F6:N6"/>
    <mergeCell ref="O6:O7"/>
    <mergeCell ref="P6:P7"/>
    <mergeCell ref="Q6:Q7"/>
    <mergeCell ref="A1:N1"/>
    <mergeCell ref="D2:H2"/>
    <mergeCell ref="A6:A7"/>
    <mergeCell ref="B6:B7"/>
    <mergeCell ref="C6:C7"/>
  </mergeCells>
  <conditionalFormatting sqref="E18 E9">
    <cfRule type="cellIs" priority="3" dxfId="0" operator="equal" stopIfTrue="1">
      <formula>0</formula>
    </cfRule>
    <cfRule type="cellIs" priority="4" dxfId="0" operator="equal" stopIfTrue="1">
      <formula>#N/A</formula>
    </cfRule>
  </conditionalFormatting>
  <conditionalFormatting sqref="E10">
    <cfRule type="cellIs" priority="1" dxfId="0" operator="equal" stopIfTrue="1">
      <formula>0</formula>
    </cfRule>
    <cfRule type="cellIs" priority="2" dxfId="0" operator="equal" stopIfTrue="1">
      <formula>#N/A</formula>
    </cfRule>
  </conditionalFormatting>
  <printOptions/>
  <pageMargins left="0" right="0" top="0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6.57421875" style="1" customWidth="1"/>
    <col min="2" max="2" width="20.57421875" style="1" customWidth="1"/>
    <col min="3" max="3" width="6.28125" style="84" customWidth="1"/>
    <col min="4" max="4" width="18.00390625" style="1" customWidth="1"/>
    <col min="5" max="5" width="18.8515625" style="1" customWidth="1"/>
    <col min="6" max="7" width="8.00390625" style="1" customWidth="1"/>
    <col min="8" max="8" width="5.7109375" style="1" customWidth="1"/>
    <col min="9" max="9" width="7.7109375" style="1" customWidth="1"/>
    <col min="10" max="10" width="7.8515625" style="1" customWidth="1"/>
    <col min="11" max="11" width="5.7109375" style="1" customWidth="1"/>
    <col min="12" max="12" width="7.8515625" style="1" customWidth="1"/>
    <col min="13" max="13" width="8.28125" style="1" customWidth="1"/>
    <col min="14" max="14" width="5.7109375" style="1" customWidth="1"/>
    <col min="15" max="15" width="7.8515625" style="1" customWidth="1"/>
    <col min="16" max="16" width="8.421875" style="1" customWidth="1"/>
    <col min="17" max="17" width="5.7109375" style="1" customWidth="1"/>
    <col min="18" max="18" width="6.421875" style="1" customWidth="1"/>
    <col min="19" max="16384" width="9.140625" style="1" customWidth="1"/>
  </cols>
  <sheetData>
    <row r="1" spans="1:17" ht="22.5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"/>
      <c r="P1" s="5"/>
      <c r="Q1" s="5"/>
    </row>
    <row r="2" spans="1:17" ht="22.5" customHeight="1">
      <c r="A2" s="2"/>
      <c r="B2" s="6"/>
      <c r="C2" s="7"/>
      <c r="D2" s="180" t="s">
        <v>12</v>
      </c>
      <c r="E2" s="180"/>
      <c r="F2" s="180"/>
      <c r="G2" s="180"/>
      <c r="H2" s="180"/>
      <c r="I2" s="3"/>
      <c r="J2" s="3"/>
      <c r="K2" s="6"/>
      <c r="L2" s="6"/>
      <c r="M2" s="6"/>
      <c r="N2" s="6"/>
      <c r="O2" s="6"/>
      <c r="P2" s="5"/>
      <c r="Q2" s="89"/>
    </row>
    <row r="3" spans="1:17" ht="22.5" customHeight="1">
      <c r="A3" s="6"/>
      <c r="B3" s="6"/>
      <c r="C3" s="6"/>
      <c r="D3" s="6"/>
      <c r="E3" s="6"/>
      <c r="F3" s="6"/>
      <c r="G3" s="6"/>
      <c r="H3" s="6"/>
      <c r="I3" s="8"/>
      <c r="M3" s="8" t="s">
        <v>9</v>
      </c>
      <c r="N3" s="154" t="s">
        <v>5</v>
      </c>
      <c r="O3" s="45" t="s">
        <v>23</v>
      </c>
      <c r="P3" s="8"/>
      <c r="Q3" s="8"/>
    </row>
    <row r="4" spans="1:17" ht="22.5" customHeight="1">
      <c r="A4" s="6"/>
      <c r="B4" s="6"/>
      <c r="C4" s="8" t="s">
        <v>18</v>
      </c>
      <c r="D4" s="6"/>
      <c r="E4" s="6"/>
      <c r="F4" s="6"/>
      <c r="G4" s="6"/>
      <c r="H4" s="6"/>
      <c r="I4" s="8"/>
      <c r="M4" s="8" t="s">
        <v>9</v>
      </c>
      <c r="N4" s="154" t="s">
        <v>6</v>
      </c>
      <c r="O4" s="45" t="s">
        <v>19</v>
      </c>
      <c r="P4" s="8"/>
      <c r="Q4" s="8"/>
    </row>
    <row r="5" spans="1:17" ht="22.5" customHeight="1">
      <c r="A5" s="6"/>
      <c r="B5" s="6"/>
      <c r="C5" s="82"/>
      <c r="D5" s="6"/>
      <c r="E5" s="6"/>
      <c r="F5" s="6"/>
      <c r="G5" s="6"/>
      <c r="H5" s="6"/>
      <c r="I5" s="8"/>
      <c r="M5" s="8" t="s">
        <v>9</v>
      </c>
      <c r="N5" s="154" t="s">
        <v>3</v>
      </c>
      <c r="O5" s="45" t="s">
        <v>21</v>
      </c>
      <c r="P5" s="8"/>
      <c r="Q5" s="8"/>
    </row>
    <row r="6" spans="1:17" ht="22.5" customHeight="1">
      <c r="A6" s="6"/>
      <c r="B6" s="6"/>
      <c r="C6" s="82"/>
      <c r="D6" s="6"/>
      <c r="E6" s="6"/>
      <c r="F6" s="6"/>
      <c r="G6" s="6"/>
      <c r="H6" s="6"/>
      <c r="I6" s="8"/>
      <c r="M6" s="8" t="s">
        <v>9</v>
      </c>
      <c r="N6" s="154" t="s">
        <v>15</v>
      </c>
      <c r="O6" s="45" t="s">
        <v>20</v>
      </c>
      <c r="P6" s="8"/>
      <c r="Q6" s="8"/>
    </row>
    <row r="7" spans="1:16" ht="22.5" customHeight="1" thickBot="1">
      <c r="A7" s="6"/>
      <c r="B7" s="6"/>
      <c r="C7" s="82"/>
      <c r="D7" s="6"/>
      <c r="E7" s="6"/>
      <c r="F7" s="6"/>
      <c r="G7" s="6"/>
      <c r="H7" s="6"/>
      <c r="I7" s="8"/>
      <c r="J7" s="8"/>
      <c r="K7" s="90"/>
      <c r="L7" s="8"/>
      <c r="M7" s="6"/>
      <c r="N7" s="6"/>
      <c r="O7" s="6"/>
      <c r="P7" s="5"/>
    </row>
    <row r="8" spans="1:20" ht="22.5" customHeight="1" thickBot="1">
      <c r="A8" s="181" t="s">
        <v>10</v>
      </c>
      <c r="B8" s="183" t="s">
        <v>1</v>
      </c>
      <c r="C8" s="185" t="s">
        <v>4</v>
      </c>
      <c r="D8" s="187" t="s">
        <v>0</v>
      </c>
      <c r="E8" s="175" t="s">
        <v>2</v>
      </c>
      <c r="F8" s="189" t="s">
        <v>13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42"/>
      <c r="S8" s="175" t="s">
        <v>8</v>
      </c>
      <c r="T8" s="177" t="s">
        <v>7</v>
      </c>
    </row>
    <row r="9" spans="1:20" ht="22.5" customHeight="1" thickBot="1">
      <c r="A9" s="182"/>
      <c r="B9" s="184"/>
      <c r="C9" s="186"/>
      <c r="D9" s="188"/>
      <c r="E9" s="176"/>
      <c r="F9" s="9" t="s">
        <v>5</v>
      </c>
      <c r="G9" s="10" t="s">
        <v>7</v>
      </c>
      <c r="H9" s="32" t="s">
        <v>11</v>
      </c>
      <c r="I9" s="9" t="s">
        <v>6</v>
      </c>
      <c r="J9" s="10" t="s">
        <v>7</v>
      </c>
      <c r="K9" s="32" t="s">
        <v>11</v>
      </c>
      <c r="L9" s="10" t="s">
        <v>3</v>
      </c>
      <c r="M9" s="10" t="s">
        <v>7</v>
      </c>
      <c r="N9" s="32" t="s">
        <v>11</v>
      </c>
      <c r="O9" s="10" t="s">
        <v>15</v>
      </c>
      <c r="P9" s="10" t="s">
        <v>7</v>
      </c>
      <c r="Q9" s="32" t="s">
        <v>11</v>
      </c>
      <c r="R9" s="43" t="s">
        <v>14</v>
      </c>
      <c r="S9" s="176"/>
      <c r="T9" s="178"/>
    </row>
    <row r="10" spans="1:20" ht="15.75" thickBot="1">
      <c r="A10" s="44" t="s">
        <v>91</v>
      </c>
      <c r="B10" s="5"/>
      <c r="C10" s="8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1" ht="22.5" customHeight="1">
      <c r="A11" s="11">
        <v>1</v>
      </c>
      <c r="B11" s="155" t="s">
        <v>33</v>
      </c>
      <c r="C11" s="121" t="s">
        <v>34</v>
      </c>
      <c r="D11" s="54" t="s">
        <v>35</v>
      </c>
      <c r="E11" s="156" t="s">
        <v>36</v>
      </c>
      <c r="F11" s="12">
        <v>198.5</v>
      </c>
      <c r="G11" s="13">
        <f aca="true" t="shared" si="0" ref="G11:G20">PRODUCT(F11*100/300)</f>
        <v>66.16666666666667</v>
      </c>
      <c r="H11" s="15">
        <v>3</v>
      </c>
      <c r="I11" s="12">
        <v>206</v>
      </c>
      <c r="J11" s="13">
        <f aca="true" t="shared" si="1" ref="J11:J20">PRODUCT(I11*100/300)</f>
        <v>68.66666666666667</v>
      </c>
      <c r="K11" s="15">
        <v>1</v>
      </c>
      <c r="L11" s="16">
        <v>206.5</v>
      </c>
      <c r="M11" s="13">
        <f aca="true" t="shared" si="2" ref="M11:M20">PRODUCT(L11*100/300)</f>
        <v>68.83333333333333</v>
      </c>
      <c r="N11" s="17">
        <v>1</v>
      </c>
      <c r="O11" s="61">
        <v>202</v>
      </c>
      <c r="P11" s="13">
        <f aca="true" t="shared" si="3" ref="P11:P20">PRODUCT(O11*100/300)</f>
        <v>67.33333333333333</v>
      </c>
      <c r="Q11" s="17">
        <v>1</v>
      </c>
      <c r="R11" s="18"/>
      <c r="S11" s="19">
        <f aca="true" t="shared" si="4" ref="S11:S20">SUM(F11+I11+L11++O11)</f>
        <v>813</v>
      </c>
      <c r="T11" s="20">
        <f aca="true" t="shared" si="5" ref="T11:T20">PRODUCT(S11/4*100/300)</f>
        <v>67.75</v>
      </c>
      <c r="U11" s="1">
        <v>1</v>
      </c>
    </row>
    <row r="12" spans="1:21" ht="22.5" customHeight="1">
      <c r="A12" s="21">
        <v>2</v>
      </c>
      <c r="B12" s="114" t="s">
        <v>143</v>
      </c>
      <c r="C12" s="95" t="s">
        <v>50</v>
      </c>
      <c r="D12" s="114" t="s">
        <v>144</v>
      </c>
      <c r="E12" s="148" t="s">
        <v>145</v>
      </c>
      <c r="F12" s="22">
        <v>201</v>
      </c>
      <c r="G12" s="23">
        <f t="shared" si="0"/>
        <v>67</v>
      </c>
      <c r="H12" s="25">
        <v>2</v>
      </c>
      <c r="I12" s="22">
        <v>201.5</v>
      </c>
      <c r="J12" s="23">
        <f t="shared" si="1"/>
        <v>67.16666666666667</v>
      </c>
      <c r="K12" s="25">
        <v>2</v>
      </c>
      <c r="L12" s="26">
        <v>204.5</v>
      </c>
      <c r="M12" s="23">
        <f t="shared" si="2"/>
        <v>68.16666666666667</v>
      </c>
      <c r="N12" s="27">
        <v>2</v>
      </c>
      <c r="O12" s="62">
        <v>202</v>
      </c>
      <c r="P12" s="23">
        <f t="shared" si="3"/>
        <v>67.33333333333333</v>
      </c>
      <c r="Q12" s="27">
        <v>1</v>
      </c>
      <c r="R12" s="28"/>
      <c r="S12" s="29">
        <f t="shared" si="4"/>
        <v>809</v>
      </c>
      <c r="T12" s="30">
        <f t="shared" si="5"/>
        <v>67.41666666666667</v>
      </c>
      <c r="U12" s="1">
        <v>2</v>
      </c>
    </row>
    <row r="13" spans="1:21" ht="30" customHeight="1">
      <c r="A13" s="21">
        <v>3</v>
      </c>
      <c r="B13" s="114" t="s">
        <v>146</v>
      </c>
      <c r="C13" s="95" t="s">
        <v>50</v>
      </c>
      <c r="D13" s="114" t="s">
        <v>147</v>
      </c>
      <c r="E13" s="148" t="s">
        <v>148</v>
      </c>
      <c r="F13" s="22">
        <v>203</v>
      </c>
      <c r="G13" s="23">
        <f t="shared" si="0"/>
        <v>67.66666666666667</v>
      </c>
      <c r="H13" s="25">
        <v>1</v>
      </c>
      <c r="I13" s="22">
        <v>200.5</v>
      </c>
      <c r="J13" s="23">
        <f t="shared" si="1"/>
        <v>66.83333333333333</v>
      </c>
      <c r="K13" s="25">
        <v>4</v>
      </c>
      <c r="L13" s="26">
        <v>203</v>
      </c>
      <c r="M13" s="23">
        <f t="shared" si="2"/>
        <v>67.66666666666667</v>
      </c>
      <c r="N13" s="27">
        <v>3</v>
      </c>
      <c r="O13" s="62">
        <v>202</v>
      </c>
      <c r="P13" s="23">
        <f t="shared" si="3"/>
        <v>67.33333333333333</v>
      </c>
      <c r="Q13" s="27">
        <v>1</v>
      </c>
      <c r="R13" s="28"/>
      <c r="S13" s="29">
        <f t="shared" si="4"/>
        <v>808.5</v>
      </c>
      <c r="T13" s="30">
        <f t="shared" si="5"/>
        <v>67.375</v>
      </c>
      <c r="U13" s="1">
        <v>3</v>
      </c>
    </row>
    <row r="14" spans="1:21" ht="22.5" customHeight="1">
      <c r="A14" s="21">
        <v>4</v>
      </c>
      <c r="B14" s="114" t="s">
        <v>149</v>
      </c>
      <c r="C14" s="95" t="s">
        <v>50</v>
      </c>
      <c r="D14" s="114" t="s">
        <v>85</v>
      </c>
      <c r="E14" s="148" t="s">
        <v>86</v>
      </c>
      <c r="F14" s="22">
        <v>190.5</v>
      </c>
      <c r="G14" s="23">
        <f t="shared" si="0"/>
        <v>63.5</v>
      </c>
      <c r="H14" s="25">
        <v>4</v>
      </c>
      <c r="I14" s="22">
        <v>201</v>
      </c>
      <c r="J14" s="23">
        <f t="shared" si="1"/>
        <v>67</v>
      </c>
      <c r="K14" s="25">
        <v>3</v>
      </c>
      <c r="L14" s="26">
        <v>202</v>
      </c>
      <c r="M14" s="23">
        <f t="shared" si="2"/>
        <v>67.33333333333333</v>
      </c>
      <c r="N14" s="27">
        <v>4</v>
      </c>
      <c r="O14" s="62">
        <v>200.5</v>
      </c>
      <c r="P14" s="23">
        <f t="shared" si="3"/>
        <v>66.83333333333333</v>
      </c>
      <c r="Q14" s="27">
        <v>5</v>
      </c>
      <c r="R14" s="28"/>
      <c r="S14" s="29">
        <f t="shared" si="4"/>
        <v>794</v>
      </c>
      <c r="T14" s="30">
        <f t="shared" si="5"/>
        <v>66.16666666666667</v>
      </c>
      <c r="U14" s="1">
        <v>4</v>
      </c>
    </row>
    <row r="15" spans="1:21" ht="22.5" customHeight="1">
      <c r="A15" s="21">
        <v>5</v>
      </c>
      <c r="B15" s="114" t="s">
        <v>154</v>
      </c>
      <c r="C15" s="95" t="s">
        <v>50</v>
      </c>
      <c r="D15" s="114" t="s">
        <v>155</v>
      </c>
      <c r="E15" s="148" t="s">
        <v>156</v>
      </c>
      <c r="F15" s="22">
        <v>188</v>
      </c>
      <c r="G15" s="23">
        <f t="shared" si="0"/>
        <v>62.666666666666664</v>
      </c>
      <c r="H15" s="25">
        <v>6</v>
      </c>
      <c r="I15" s="22">
        <v>195</v>
      </c>
      <c r="J15" s="23">
        <f t="shared" si="1"/>
        <v>65</v>
      </c>
      <c r="K15" s="25">
        <v>5</v>
      </c>
      <c r="L15" s="26">
        <v>187.5</v>
      </c>
      <c r="M15" s="23">
        <f t="shared" si="2"/>
        <v>62.5</v>
      </c>
      <c r="N15" s="27">
        <v>9</v>
      </c>
      <c r="O15" s="62">
        <v>202</v>
      </c>
      <c r="P15" s="23">
        <f t="shared" si="3"/>
        <v>67.33333333333333</v>
      </c>
      <c r="Q15" s="27">
        <v>1</v>
      </c>
      <c r="R15" s="28"/>
      <c r="S15" s="29">
        <f t="shared" si="4"/>
        <v>772.5</v>
      </c>
      <c r="T15" s="30">
        <f t="shared" si="5"/>
        <v>64.375</v>
      </c>
      <c r="U15" s="1">
        <v>5</v>
      </c>
    </row>
    <row r="16" spans="1:21" ht="22.5" customHeight="1">
      <c r="A16" s="21">
        <v>6</v>
      </c>
      <c r="B16" s="114" t="s">
        <v>135</v>
      </c>
      <c r="C16" s="95" t="s">
        <v>50</v>
      </c>
      <c r="D16" s="114" t="s">
        <v>136</v>
      </c>
      <c r="E16" s="148" t="s">
        <v>137</v>
      </c>
      <c r="F16" s="22">
        <v>189.5</v>
      </c>
      <c r="G16" s="23">
        <f t="shared" si="0"/>
        <v>63.166666666666664</v>
      </c>
      <c r="H16" s="25">
        <v>5</v>
      </c>
      <c r="I16" s="22">
        <v>192</v>
      </c>
      <c r="J16" s="23">
        <f t="shared" si="1"/>
        <v>64</v>
      </c>
      <c r="K16" s="25">
        <v>7</v>
      </c>
      <c r="L16" s="26">
        <v>192</v>
      </c>
      <c r="M16" s="23">
        <f t="shared" si="2"/>
        <v>64</v>
      </c>
      <c r="N16" s="27">
        <v>6</v>
      </c>
      <c r="O16" s="62">
        <v>197</v>
      </c>
      <c r="P16" s="23">
        <f t="shared" si="3"/>
        <v>65.66666666666667</v>
      </c>
      <c r="Q16" s="27">
        <v>6</v>
      </c>
      <c r="R16" s="28"/>
      <c r="S16" s="29">
        <f t="shared" si="4"/>
        <v>770.5</v>
      </c>
      <c r="T16" s="30">
        <f t="shared" si="5"/>
        <v>64.20833333333333</v>
      </c>
      <c r="U16" s="1">
        <v>6</v>
      </c>
    </row>
    <row r="17" spans="1:21" ht="22.5" customHeight="1">
      <c r="A17" s="21">
        <v>7</v>
      </c>
      <c r="B17" s="114" t="s">
        <v>153</v>
      </c>
      <c r="C17" s="95" t="s">
        <v>50</v>
      </c>
      <c r="D17" s="114" t="s">
        <v>111</v>
      </c>
      <c r="E17" s="148" t="s">
        <v>69</v>
      </c>
      <c r="F17" s="22">
        <v>179</v>
      </c>
      <c r="G17" s="23">
        <f t="shared" si="0"/>
        <v>59.666666666666664</v>
      </c>
      <c r="H17" s="25">
        <v>8</v>
      </c>
      <c r="I17" s="22">
        <v>191</v>
      </c>
      <c r="J17" s="23">
        <f t="shared" si="1"/>
        <v>63.666666666666664</v>
      </c>
      <c r="K17" s="25">
        <v>9</v>
      </c>
      <c r="L17" s="26">
        <v>193.5</v>
      </c>
      <c r="M17" s="23">
        <f t="shared" si="2"/>
        <v>64.5</v>
      </c>
      <c r="N17" s="27">
        <v>5</v>
      </c>
      <c r="O17" s="62">
        <v>197</v>
      </c>
      <c r="P17" s="23">
        <f t="shared" si="3"/>
        <v>65.66666666666667</v>
      </c>
      <c r="Q17" s="27">
        <v>6</v>
      </c>
      <c r="R17" s="28"/>
      <c r="S17" s="29">
        <f t="shared" si="4"/>
        <v>760.5</v>
      </c>
      <c r="T17" s="30">
        <f t="shared" si="5"/>
        <v>63.375</v>
      </c>
      <c r="U17" s="1">
        <v>7</v>
      </c>
    </row>
    <row r="18" spans="1:21" ht="22.5" customHeight="1">
      <c r="A18" s="21">
        <v>8</v>
      </c>
      <c r="B18" s="114" t="s">
        <v>138</v>
      </c>
      <c r="C18" s="95" t="s">
        <v>50</v>
      </c>
      <c r="D18" s="114" t="s">
        <v>139</v>
      </c>
      <c r="E18" s="148" t="s">
        <v>140</v>
      </c>
      <c r="F18" s="22">
        <v>180.5</v>
      </c>
      <c r="G18" s="23">
        <f t="shared" si="0"/>
        <v>60.166666666666664</v>
      </c>
      <c r="H18" s="25">
        <v>7</v>
      </c>
      <c r="I18" s="22">
        <v>192</v>
      </c>
      <c r="J18" s="23">
        <f t="shared" si="1"/>
        <v>64</v>
      </c>
      <c r="K18" s="25">
        <v>7</v>
      </c>
      <c r="L18" s="26">
        <v>189</v>
      </c>
      <c r="M18" s="23">
        <f t="shared" si="2"/>
        <v>63</v>
      </c>
      <c r="N18" s="27">
        <v>8</v>
      </c>
      <c r="O18" s="62">
        <v>192.5</v>
      </c>
      <c r="P18" s="23">
        <f t="shared" si="3"/>
        <v>64.16666666666667</v>
      </c>
      <c r="Q18" s="27">
        <v>8</v>
      </c>
      <c r="R18" s="28">
        <v>1</v>
      </c>
      <c r="S18" s="29">
        <f t="shared" si="4"/>
        <v>754</v>
      </c>
      <c r="T18" s="30">
        <f t="shared" si="5"/>
        <v>62.833333333333336</v>
      </c>
      <c r="U18" s="1">
        <v>8</v>
      </c>
    </row>
    <row r="19" spans="1:21" ht="34.5" customHeight="1">
      <c r="A19" s="21">
        <v>9</v>
      </c>
      <c r="B19" s="111" t="s">
        <v>141</v>
      </c>
      <c r="C19" s="95" t="s">
        <v>50</v>
      </c>
      <c r="D19" s="114" t="s">
        <v>142</v>
      </c>
      <c r="E19" s="146" t="s">
        <v>157</v>
      </c>
      <c r="F19" s="22">
        <v>178</v>
      </c>
      <c r="G19" s="23">
        <f t="shared" si="0"/>
        <v>59.333333333333336</v>
      </c>
      <c r="H19" s="25">
        <v>9</v>
      </c>
      <c r="I19" s="22">
        <v>192.5</v>
      </c>
      <c r="J19" s="23">
        <f t="shared" si="1"/>
        <v>64.16666666666667</v>
      </c>
      <c r="K19" s="25">
        <v>6</v>
      </c>
      <c r="L19" s="26">
        <v>190</v>
      </c>
      <c r="M19" s="23">
        <f t="shared" si="2"/>
        <v>63.333333333333336</v>
      </c>
      <c r="N19" s="27">
        <v>7</v>
      </c>
      <c r="O19" s="62">
        <v>186.5</v>
      </c>
      <c r="P19" s="23">
        <f t="shared" si="3"/>
        <v>62.166666666666664</v>
      </c>
      <c r="Q19" s="27">
        <v>9</v>
      </c>
      <c r="R19" s="28"/>
      <c r="S19" s="29">
        <f t="shared" si="4"/>
        <v>747</v>
      </c>
      <c r="T19" s="30">
        <f t="shared" si="5"/>
        <v>62.25</v>
      </c>
      <c r="U19" s="1">
        <v>9</v>
      </c>
    </row>
    <row r="20" spans="1:21" ht="22.5" customHeight="1" thickBot="1">
      <c r="A20" s="55">
        <v>10</v>
      </c>
      <c r="B20" s="56" t="s">
        <v>150</v>
      </c>
      <c r="C20" s="122" t="s">
        <v>27</v>
      </c>
      <c r="D20" s="56" t="s">
        <v>151</v>
      </c>
      <c r="E20" s="153" t="s">
        <v>152</v>
      </c>
      <c r="F20" s="64">
        <v>156</v>
      </c>
      <c r="G20" s="57">
        <f t="shared" si="0"/>
        <v>52</v>
      </c>
      <c r="H20" s="60">
        <v>10</v>
      </c>
      <c r="I20" s="64">
        <v>169</v>
      </c>
      <c r="J20" s="57">
        <f t="shared" si="1"/>
        <v>56.333333333333336</v>
      </c>
      <c r="K20" s="60">
        <v>10</v>
      </c>
      <c r="L20" s="85">
        <v>172.5</v>
      </c>
      <c r="M20" s="57">
        <f t="shared" si="2"/>
        <v>57.5</v>
      </c>
      <c r="N20" s="68">
        <v>10</v>
      </c>
      <c r="O20" s="63">
        <v>177</v>
      </c>
      <c r="P20" s="57">
        <f t="shared" si="3"/>
        <v>59</v>
      </c>
      <c r="Q20" s="68">
        <v>10</v>
      </c>
      <c r="R20" s="67"/>
      <c r="S20" s="58">
        <f t="shared" si="4"/>
        <v>674.5</v>
      </c>
      <c r="T20" s="59">
        <f t="shared" si="5"/>
        <v>56.208333333333336</v>
      </c>
      <c r="U20" s="1">
        <v>10</v>
      </c>
    </row>
    <row r="21" spans="1:9" ht="45" customHeight="1">
      <c r="A21" s="45" t="s">
        <v>29</v>
      </c>
      <c r="I21" s="45" t="s">
        <v>16</v>
      </c>
    </row>
    <row r="22" ht="21" customHeight="1"/>
    <row r="23" ht="21" customHeight="1"/>
    <row r="27" spans="1:14" ht="13.5">
      <c r="A27" s="5"/>
      <c r="K27" s="5"/>
      <c r="L27" s="5"/>
      <c r="M27" s="5"/>
      <c r="N27" s="5"/>
    </row>
    <row r="28" spans="11:14" ht="13.5">
      <c r="K28" s="5"/>
      <c r="L28" s="5"/>
      <c r="M28" s="5"/>
      <c r="N28" s="5"/>
    </row>
    <row r="29" spans="1:15" ht="15">
      <c r="A29" s="31"/>
      <c r="K29" s="5"/>
      <c r="L29" s="5"/>
      <c r="M29" s="5"/>
      <c r="N29" s="5"/>
      <c r="O29" s="5"/>
    </row>
    <row r="30" spans="1:15" ht="15">
      <c r="A30" s="45"/>
      <c r="K30" s="5"/>
      <c r="L30" s="5"/>
      <c r="M30" s="5"/>
      <c r="N30" s="5"/>
      <c r="O30" s="5"/>
    </row>
    <row r="34" ht="21" customHeight="1"/>
  </sheetData>
  <sheetProtection/>
  <mergeCells count="10">
    <mergeCell ref="S8:S9"/>
    <mergeCell ref="T8:T9"/>
    <mergeCell ref="A1:N1"/>
    <mergeCell ref="D2:H2"/>
    <mergeCell ref="A8:A9"/>
    <mergeCell ref="B8:B9"/>
    <mergeCell ref="C8:C9"/>
    <mergeCell ref="D8:D9"/>
    <mergeCell ref="E8:E9"/>
    <mergeCell ref="F8:Q8"/>
  </mergeCells>
  <conditionalFormatting sqref="E11:E14 E16:E17">
    <cfRule type="cellIs" priority="1" dxfId="0" operator="equal" stopIfTrue="1">
      <formula>0</formula>
    </cfRule>
    <cfRule type="cellIs" priority="2" dxfId="0" operator="equal" stopIfTrue="1">
      <formula>#N/A</formula>
    </cfRule>
  </conditionalFormatting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53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"/>
      <c r="P1" s="5"/>
      <c r="Q1" s="5"/>
      <c r="R1" s="5"/>
    </row>
    <row r="2" spans="1:18" ht="18.75">
      <c r="A2" s="2"/>
      <c r="B2" s="6"/>
      <c r="C2" s="7"/>
      <c r="D2" s="180" t="s">
        <v>12</v>
      </c>
      <c r="E2" s="180"/>
      <c r="F2" s="180"/>
      <c r="G2" s="180"/>
      <c r="H2" s="180"/>
      <c r="I2" s="3"/>
      <c r="J2" s="3"/>
      <c r="K2" s="6"/>
      <c r="L2" s="6"/>
      <c r="M2" s="6"/>
      <c r="N2" s="6"/>
      <c r="O2" s="6"/>
      <c r="P2" s="5"/>
      <c r="Q2" s="5"/>
      <c r="R2" s="8"/>
    </row>
    <row r="3" spans="1:18" ht="22.5" customHeight="1">
      <c r="A3" s="6"/>
      <c r="B3" s="6"/>
      <c r="C3" s="6"/>
      <c r="D3" s="6"/>
      <c r="E3" s="6"/>
      <c r="F3" s="6"/>
      <c r="G3" s="6"/>
      <c r="H3" s="6"/>
      <c r="I3" s="8"/>
      <c r="J3" s="8"/>
      <c r="K3" s="90"/>
      <c r="L3" s="8" t="s">
        <v>9</v>
      </c>
      <c r="M3" s="90" t="s">
        <v>15</v>
      </c>
      <c r="N3" s="45" t="s">
        <v>20</v>
      </c>
      <c r="P3" s="6"/>
      <c r="R3" s="8"/>
    </row>
    <row r="4" spans="1:18" ht="22.5" customHeight="1">
      <c r="A4" s="6"/>
      <c r="B4" s="6"/>
      <c r="C4" s="8" t="s">
        <v>18</v>
      </c>
      <c r="D4" s="6"/>
      <c r="E4" s="6"/>
      <c r="F4" s="6"/>
      <c r="G4" s="6"/>
      <c r="H4" s="6"/>
      <c r="I4" s="8"/>
      <c r="J4" s="8"/>
      <c r="K4" s="90"/>
      <c r="L4" s="8" t="s">
        <v>9</v>
      </c>
      <c r="M4" s="90" t="s">
        <v>6</v>
      </c>
      <c r="N4" s="45" t="s">
        <v>19</v>
      </c>
      <c r="O4" s="6"/>
      <c r="P4" s="6"/>
      <c r="R4" s="8"/>
    </row>
    <row r="5" spans="1:18" ht="22.5" customHeight="1" thickBot="1">
      <c r="A5" s="6"/>
      <c r="B5" s="6"/>
      <c r="C5" s="6"/>
      <c r="D5" s="6"/>
      <c r="E5" s="6"/>
      <c r="F5" s="6"/>
      <c r="G5" s="6"/>
      <c r="J5" s="8"/>
      <c r="K5" s="90"/>
      <c r="L5" s="8" t="s">
        <v>9</v>
      </c>
      <c r="M5" s="90" t="s">
        <v>5</v>
      </c>
      <c r="N5" s="45" t="s">
        <v>23</v>
      </c>
      <c r="O5" s="6"/>
      <c r="P5" s="6"/>
      <c r="R5" s="8"/>
    </row>
    <row r="6" spans="1:17" ht="22.5" customHeight="1" thickBot="1">
      <c r="A6" s="181" t="s">
        <v>10</v>
      </c>
      <c r="B6" s="183" t="s">
        <v>1</v>
      </c>
      <c r="C6" s="194" t="s">
        <v>4</v>
      </c>
      <c r="D6" s="187" t="s">
        <v>0</v>
      </c>
      <c r="E6" s="175" t="s">
        <v>2</v>
      </c>
      <c r="F6" s="189" t="s">
        <v>13</v>
      </c>
      <c r="G6" s="190"/>
      <c r="H6" s="190"/>
      <c r="I6" s="190"/>
      <c r="J6" s="190"/>
      <c r="K6" s="190"/>
      <c r="L6" s="190"/>
      <c r="M6" s="190"/>
      <c r="N6" s="191"/>
      <c r="O6" s="192" t="s">
        <v>14</v>
      </c>
      <c r="P6" s="175" t="s">
        <v>8</v>
      </c>
      <c r="Q6" s="177" t="s">
        <v>7</v>
      </c>
    </row>
    <row r="7" spans="1:17" ht="22.5" customHeight="1" thickBot="1">
      <c r="A7" s="182"/>
      <c r="B7" s="184"/>
      <c r="C7" s="195"/>
      <c r="D7" s="188"/>
      <c r="E7" s="176"/>
      <c r="F7" s="9" t="s">
        <v>5</v>
      </c>
      <c r="G7" s="10" t="s">
        <v>7</v>
      </c>
      <c r="H7" s="32" t="s">
        <v>11</v>
      </c>
      <c r="I7" s="9" t="s">
        <v>6</v>
      </c>
      <c r="J7" s="10" t="s">
        <v>7</v>
      </c>
      <c r="K7" s="32" t="s">
        <v>11</v>
      </c>
      <c r="L7" s="10" t="s">
        <v>15</v>
      </c>
      <c r="M7" s="10" t="s">
        <v>7</v>
      </c>
      <c r="N7" s="32" t="s">
        <v>11</v>
      </c>
      <c r="O7" s="193"/>
      <c r="P7" s="176"/>
      <c r="Q7" s="178"/>
    </row>
    <row r="8" spans="1:17" ht="22.5" customHeight="1" thickBot="1">
      <c r="A8" s="44" t="s">
        <v>77</v>
      </c>
      <c r="B8" s="5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2.5" customHeight="1">
      <c r="A9" s="11">
        <v>1</v>
      </c>
      <c r="B9" s="150" t="s">
        <v>87</v>
      </c>
      <c r="C9" s="121" t="s">
        <v>50</v>
      </c>
      <c r="D9" s="150" t="s">
        <v>88</v>
      </c>
      <c r="E9" s="151" t="s">
        <v>89</v>
      </c>
      <c r="F9" s="12">
        <v>196</v>
      </c>
      <c r="G9" s="13">
        <f aca="true" t="shared" si="0" ref="G9:G14">PRODUCT(F9*100/300)</f>
        <v>65.33333333333333</v>
      </c>
      <c r="H9" s="15">
        <v>3</v>
      </c>
      <c r="I9" s="12">
        <v>201</v>
      </c>
      <c r="J9" s="13">
        <f aca="true" t="shared" si="1" ref="J9:J14">PRODUCT(I9*100/300)</f>
        <v>67</v>
      </c>
      <c r="K9" s="14">
        <v>2</v>
      </c>
      <c r="L9" s="61">
        <v>220</v>
      </c>
      <c r="M9" s="13">
        <f aca="true" t="shared" si="2" ref="M9:M14">PRODUCT(L9*100/300)</f>
        <v>73.33333333333333</v>
      </c>
      <c r="N9" s="17">
        <v>1</v>
      </c>
      <c r="O9" s="18"/>
      <c r="P9" s="19">
        <f aca="true" t="shared" si="3" ref="P9:P14">SUM(F9+I9+L9)</f>
        <v>617</v>
      </c>
      <c r="Q9" s="20">
        <f aca="true" t="shared" si="4" ref="Q9:Q14">PRODUCT(P9/3*100/300)</f>
        <v>68.55555555555554</v>
      </c>
    </row>
    <row r="10" spans="1:17" ht="22.5" customHeight="1">
      <c r="A10" s="21">
        <v>2</v>
      </c>
      <c r="B10" s="106" t="s">
        <v>37</v>
      </c>
      <c r="C10" s="95" t="s">
        <v>27</v>
      </c>
      <c r="D10" s="106" t="s">
        <v>38</v>
      </c>
      <c r="E10" s="152" t="s">
        <v>39</v>
      </c>
      <c r="F10" s="22">
        <v>204</v>
      </c>
      <c r="G10" s="23">
        <f t="shared" si="0"/>
        <v>68</v>
      </c>
      <c r="H10" s="25">
        <v>1</v>
      </c>
      <c r="I10" s="22">
        <v>203.5</v>
      </c>
      <c r="J10" s="23">
        <f t="shared" si="1"/>
        <v>67.83333333333333</v>
      </c>
      <c r="K10" s="24">
        <v>1</v>
      </c>
      <c r="L10" s="62">
        <v>207</v>
      </c>
      <c r="M10" s="23">
        <f t="shared" si="2"/>
        <v>69</v>
      </c>
      <c r="N10" s="27">
        <v>2</v>
      </c>
      <c r="O10" s="28"/>
      <c r="P10" s="29">
        <f t="shared" si="3"/>
        <v>614.5</v>
      </c>
      <c r="Q10" s="30">
        <f t="shared" si="4"/>
        <v>68.27777777777779</v>
      </c>
    </row>
    <row r="11" spans="1:17" ht="22.5" customHeight="1">
      <c r="A11" s="21">
        <v>3</v>
      </c>
      <c r="B11" s="114" t="s">
        <v>78</v>
      </c>
      <c r="C11" s="95" t="s">
        <v>50</v>
      </c>
      <c r="D11" s="114" t="s">
        <v>79</v>
      </c>
      <c r="E11" s="148" t="s">
        <v>80</v>
      </c>
      <c r="F11" s="22">
        <v>202.5</v>
      </c>
      <c r="G11" s="23">
        <f t="shared" si="0"/>
        <v>67.5</v>
      </c>
      <c r="H11" s="25">
        <v>2</v>
      </c>
      <c r="I11" s="22">
        <v>198.5</v>
      </c>
      <c r="J11" s="23">
        <f t="shared" si="1"/>
        <v>66.16666666666667</v>
      </c>
      <c r="K11" s="24">
        <v>3</v>
      </c>
      <c r="L11" s="62">
        <v>200.5</v>
      </c>
      <c r="M11" s="23">
        <f t="shared" si="2"/>
        <v>66.83333333333333</v>
      </c>
      <c r="N11" s="27">
        <v>3</v>
      </c>
      <c r="O11" s="28"/>
      <c r="P11" s="29">
        <f t="shared" si="3"/>
        <v>601.5</v>
      </c>
      <c r="Q11" s="30">
        <f t="shared" si="4"/>
        <v>66.83333333333333</v>
      </c>
    </row>
    <row r="12" spans="1:17" ht="22.5" customHeight="1">
      <c r="A12" s="21">
        <v>4</v>
      </c>
      <c r="B12" s="114" t="s">
        <v>84</v>
      </c>
      <c r="C12" s="95" t="s">
        <v>50</v>
      </c>
      <c r="D12" s="114" t="s">
        <v>85</v>
      </c>
      <c r="E12" s="148" t="s">
        <v>86</v>
      </c>
      <c r="F12" s="22">
        <v>186</v>
      </c>
      <c r="G12" s="23">
        <f t="shared" si="0"/>
        <v>62</v>
      </c>
      <c r="H12" s="25">
        <v>5</v>
      </c>
      <c r="I12" s="22">
        <v>194.5</v>
      </c>
      <c r="J12" s="23">
        <f t="shared" si="1"/>
        <v>64.83333333333333</v>
      </c>
      <c r="K12" s="24">
        <v>4</v>
      </c>
      <c r="L12" s="62">
        <v>194</v>
      </c>
      <c r="M12" s="23">
        <f t="shared" si="2"/>
        <v>64.66666666666667</v>
      </c>
      <c r="N12" s="27">
        <v>4</v>
      </c>
      <c r="O12" s="28">
        <v>1</v>
      </c>
      <c r="P12" s="29">
        <f t="shared" si="3"/>
        <v>574.5</v>
      </c>
      <c r="Q12" s="30">
        <f t="shared" si="4"/>
        <v>63.833333333333336</v>
      </c>
    </row>
    <row r="13" spans="1:17" ht="22.5" customHeight="1">
      <c r="A13" s="21">
        <v>5</v>
      </c>
      <c r="B13" s="48" t="s">
        <v>81</v>
      </c>
      <c r="C13" s="95" t="s">
        <v>27</v>
      </c>
      <c r="D13" s="48" t="s">
        <v>82</v>
      </c>
      <c r="E13" s="66" t="s">
        <v>83</v>
      </c>
      <c r="F13" s="22">
        <v>189.5</v>
      </c>
      <c r="G13" s="23">
        <f t="shared" si="0"/>
        <v>63.166666666666664</v>
      </c>
      <c r="H13" s="25">
        <v>4</v>
      </c>
      <c r="I13" s="22">
        <v>193</v>
      </c>
      <c r="J13" s="23">
        <f t="shared" si="1"/>
        <v>64.33333333333333</v>
      </c>
      <c r="K13" s="24">
        <v>5</v>
      </c>
      <c r="L13" s="62">
        <v>178</v>
      </c>
      <c r="M13" s="23">
        <f t="shared" si="2"/>
        <v>59.333333333333336</v>
      </c>
      <c r="N13" s="27">
        <v>5</v>
      </c>
      <c r="O13" s="28"/>
      <c r="P13" s="29">
        <f t="shared" si="3"/>
        <v>560.5</v>
      </c>
      <c r="Q13" s="30">
        <f t="shared" si="4"/>
        <v>62.277777777777786</v>
      </c>
    </row>
    <row r="14" spans="1:17" ht="22.5" customHeight="1" thickBot="1">
      <c r="A14" s="55">
        <v>6</v>
      </c>
      <c r="B14" s="56" t="s">
        <v>90</v>
      </c>
      <c r="C14" s="122" t="s">
        <v>27</v>
      </c>
      <c r="D14" s="56" t="s">
        <v>61</v>
      </c>
      <c r="E14" s="153" t="s">
        <v>62</v>
      </c>
      <c r="F14" s="64">
        <v>179</v>
      </c>
      <c r="G14" s="57">
        <f t="shared" si="0"/>
        <v>59.666666666666664</v>
      </c>
      <c r="H14" s="60">
        <v>6</v>
      </c>
      <c r="I14" s="64">
        <v>170</v>
      </c>
      <c r="J14" s="57">
        <f t="shared" si="1"/>
        <v>56.666666666666664</v>
      </c>
      <c r="K14" s="65">
        <v>6</v>
      </c>
      <c r="L14" s="63">
        <v>170</v>
      </c>
      <c r="M14" s="57">
        <f t="shared" si="2"/>
        <v>56.666666666666664</v>
      </c>
      <c r="N14" s="68">
        <v>6</v>
      </c>
      <c r="O14" s="67"/>
      <c r="P14" s="58">
        <f t="shared" si="3"/>
        <v>519</v>
      </c>
      <c r="Q14" s="59">
        <f t="shared" si="4"/>
        <v>57.666666666666664</v>
      </c>
    </row>
    <row r="15" ht="22.5" customHeight="1"/>
    <row r="16" spans="1:19" ht="19.5" customHeight="1">
      <c r="A16" s="45" t="s">
        <v>29</v>
      </c>
      <c r="B16" s="1"/>
      <c r="C16" s="84"/>
      <c r="D16" s="1"/>
      <c r="E16" s="1"/>
      <c r="F16" s="1"/>
      <c r="G16" s="1"/>
      <c r="H16" s="1"/>
      <c r="I16" s="45" t="s">
        <v>16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20" spans="1:15" ht="13.5">
      <c r="A20" s="5"/>
      <c r="B20" s="5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">
      <c r="A21" s="33"/>
      <c r="B21" s="31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ht="15">
      <c r="A22" s="31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7:16" ht="13.5"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7:8" ht="13.5">
      <c r="G24" s="5"/>
      <c r="H24" s="5"/>
    </row>
    <row r="25" spans="7:8" ht="13.5">
      <c r="G25" s="5"/>
      <c r="H25" s="5"/>
    </row>
    <row r="26" spans="7:8" ht="13.5">
      <c r="G26" s="5"/>
      <c r="H26" s="5"/>
    </row>
    <row r="27" spans="7:8" ht="13.5">
      <c r="G27" s="5"/>
      <c r="H27" s="5"/>
    </row>
    <row r="28" spans="7:8" ht="13.5">
      <c r="G28" s="5"/>
      <c r="H28" s="5"/>
    </row>
    <row r="29" spans="7:8" ht="13.5">
      <c r="G29" s="5"/>
      <c r="H29" s="5"/>
    </row>
    <row r="30" spans="7:8" ht="13.5">
      <c r="G30" s="5"/>
      <c r="H30" s="5"/>
    </row>
    <row r="31" spans="6:10" ht="13.5">
      <c r="F31" s="5"/>
      <c r="G31" s="5"/>
      <c r="I31" s="5"/>
      <c r="J31" s="5"/>
    </row>
    <row r="32" spans="6:10" ht="13.5">
      <c r="F32" s="5"/>
      <c r="G32" s="5"/>
      <c r="I32" s="5"/>
      <c r="J32" s="5"/>
    </row>
    <row r="33" spans="6:10" ht="13.5">
      <c r="F33" s="5"/>
      <c r="G33" s="5"/>
      <c r="H33" s="5"/>
      <c r="I33" s="5"/>
      <c r="J33" s="5"/>
    </row>
    <row r="34" spans="7:10" ht="13.5">
      <c r="G34" s="5"/>
      <c r="H34" s="5"/>
      <c r="I34" s="5"/>
      <c r="J34" s="5"/>
    </row>
    <row r="35" spans="7:10" ht="13.5">
      <c r="G35" s="5"/>
      <c r="H35" s="5"/>
      <c r="I35" s="5"/>
      <c r="J35" s="5"/>
    </row>
    <row r="36" spans="7:10" ht="13.5">
      <c r="G36" s="5"/>
      <c r="H36" s="5"/>
      <c r="I36" s="5"/>
      <c r="J36" s="5"/>
    </row>
    <row r="37" spans="7:10" ht="13.5">
      <c r="G37" s="5"/>
      <c r="H37" s="5"/>
      <c r="I37" s="5"/>
      <c r="J37" s="5"/>
    </row>
    <row r="38" spans="7:10" ht="13.5">
      <c r="G38" s="5"/>
      <c r="H38" s="5"/>
      <c r="I38" s="5"/>
      <c r="J38" s="5"/>
    </row>
    <row r="39" spans="7:10" ht="13.5">
      <c r="G39" s="5"/>
      <c r="H39" s="5"/>
      <c r="I39" s="5"/>
      <c r="J39" s="5"/>
    </row>
    <row r="40" spans="7:10" ht="13.5">
      <c r="G40" s="5"/>
      <c r="H40" s="5"/>
      <c r="I40" s="5"/>
      <c r="J40" s="5"/>
    </row>
    <row r="41" spans="7:10" ht="13.5">
      <c r="G41" s="5"/>
      <c r="H41" s="5"/>
      <c r="I41" s="5"/>
      <c r="J41" s="5"/>
    </row>
    <row r="42" spans="7:10" ht="13.5">
      <c r="G42" s="5"/>
      <c r="H42" s="5"/>
      <c r="I42" s="5"/>
      <c r="J42" s="5"/>
    </row>
    <row r="43" spans="7:10" ht="13.5">
      <c r="G43" s="5"/>
      <c r="H43" s="5"/>
      <c r="I43" s="5"/>
      <c r="J43" s="5"/>
    </row>
    <row r="44" spans="7:10" ht="13.5">
      <c r="G44" s="5"/>
      <c r="H44" s="5"/>
      <c r="I44" s="5"/>
      <c r="J44" s="5"/>
    </row>
  </sheetData>
  <sheetProtection/>
  <mergeCells count="11">
    <mergeCell ref="E6:E7"/>
    <mergeCell ref="F6:N6"/>
    <mergeCell ref="O6:O7"/>
    <mergeCell ref="P6:P7"/>
    <mergeCell ref="Q6:Q7"/>
    <mergeCell ref="A1:N1"/>
    <mergeCell ref="D2:H2"/>
    <mergeCell ref="A6:A7"/>
    <mergeCell ref="B6:B7"/>
    <mergeCell ref="C6:C7"/>
    <mergeCell ref="D6:D7"/>
  </mergeCells>
  <conditionalFormatting sqref="E9:E10 E12">
    <cfRule type="cellIs" priority="1" dxfId="0" operator="equal" stopIfTrue="1">
      <formula>0</formula>
    </cfRule>
    <cfRule type="cellIs" priority="2" dxfId="0" operator="equal" stopIfTrue="1">
      <formula>#N/A</formula>
    </cfRule>
  </conditionalFormatting>
  <printOptions/>
  <pageMargins left="0" right="0" top="0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6.57421875" style="1" customWidth="1"/>
    <col min="2" max="2" width="20.57421875" style="1" customWidth="1"/>
    <col min="3" max="3" width="7.00390625" style="84" customWidth="1"/>
    <col min="4" max="4" width="15.28125" style="1" customWidth="1"/>
    <col min="5" max="5" width="18.8515625" style="1" customWidth="1"/>
    <col min="6" max="7" width="6.7109375" style="1" customWidth="1"/>
    <col min="8" max="8" width="5.7109375" style="1" customWidth="1"/>
    <col min="9" max="10" width="6.7109375" style="1" customWidth="1"/>
    <col min="11" max="11" width="16.140625" style="1" customWidth="1"/>
    <col min="12" max="12" width="16.7109375" style="1" customWidth="1"/>
    <col min="13" max="13" width="12.140625" style="1" customWidth="1"/>
    <col min="14" max="14" width="5.7109375" style="1" customWidth="1"/>
    <col min="15" max="16" width="6.7109375" style="1" customWidth="1"/>
    <col min="17" max="17" width="5.7109375" style="1" customWidth="1"/>
    <col min="18" max="18" width="6.421875" style="1" customWidth="1"/>
    <col min="19" max="16384" width="9.140625" style="1" customWidth="1"/>
  </cols>
  <sheetData>
    <row r="1" spans="1:17" ht="20.25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"/>
      <c r="P1" s="5"/>
      <c r="Q1" s="5"/>
    </row>
    <row r="2" spans="1:18" ht="18.75">
      <c r="A2" s="2"/>
      <c r="B2" s="6"/>
      <c r="C2" s="7"/>
      <c r="D2" s="180" t="s">
        <v>12</v>
      </c>
      <c r="E2" s="180"/>
      <c r="F2" s="180"/>
      <c r="G2" s="180"/>
      <c r="H2" s="180"/>
      <c r="I2" s="3"/>
      <c r="J2" s="3"/>
      <c r="K2" s="6"/>
      <c r="L2" s="6"/>
      <c r="M2" s="6"/>
      <c r="N2" s="6"/>
      <c r="O2" s="6"/>
      <c r="P2" s="5"/>
      <c r="Q2" s="89"/>
      <c r="R2" s="1" t="s">
        <v>23</v>
      </c>
    </row>
    <row r="3" spans="1:18" ht="19.5" customHeight="1">
      <c r="A3" s="6"/>
      <c r="B3" s="6"/>
      <c r="C3" s="6"/>
      <c r="D3" s="6"/>
      <c r="E3" s="6"/>
      <c r="F3" s="6"/>
      <c r="G3" s="6"/>
      <c r="H3" s="6"/>
      <c r="I3" s="8"/>
      <c r="J3" s="8" t="s">
        <v>9</v>
      </c>
      <c r="K3" s="45" t="s">
        <v>23</v>
      </c>
      <c r="L3" s="8"/>
      <c r="M3" s="6"/>
      <c r="N3" s="6"/>
      <c r="O3" s="6"/>
      <c r="P3" s="5"/>
      <c r="R3" s="1" t="s">
        <v>19</v>
      </c>
    </row>
    <row r="4" spans="1:18" ht="19.5" customHeight="1">
      <c r="A4" s="6"/>
      <c r="B4" s="6"/>
      <c r="C4" s="8" t="s">
        <v>18</v>
      </c>
      <c r="D4" s="6"/>
      <c r="E4" s="6"/>
      <c r="F4" s="6"/>
      <c r="G4" s="6"/>
      <c r="H4" s="6"/>
      <c r="I4" s="8"/>
      <c r="J4" s="8" t="s">
        <v>9</v>
      </c>
      <c r="K4" s="45" t="s">
        <v>19</v>
      </c>
      <c r="L4" s="8"/>
      <c r="M4" s="6"/>
      <c r="N4" s="6"/>
      <c r="O4" s="6"/>
      <c r="P4" s="5"/>
      <c r="R4" s="1" t="s">
        <v>20</v>
      </c>
    </row>
    <row r="5" spans="1:18" ht="19.5" customHeight="1">
      <c r="A5" s="6"/>
      <c r="B5" s="6"/>
      <c r="C5" s="82"/>
      <c r="D5" s="6"/>
      <c r="E5" s="6"/>
      <c r="F5" s="6"/>
      <c r="G5" s="6"/>
      <c r="H5" s="6"/>
      <c r="I5" s="8"/>
      <c r="J5" s="8" t="s">
        <v>9</v>
      </c>
      <c r="K5" s="45" t="s">
        <v>20</v>
      </c>
      <c r="L5" s="8"/>
      <c r="M5" s="6"/>
      <c r="N5" s="6"/>
      <c r="O5" s="6"/>
      <c r="P5" s="5"/>
      <c r="R5" s="1" t="s">
        <v>21</v>
      </c>
    </row>
    <row r="6" spans="1:18" ht="19.5" customHeight="1">
      <c r="A6" s="6"/>
      <c r="B6" s="6"/>
      <c r="C6" s="82"/>
      <c r="D6" s="6"/>
      <c r="E6" s="6"/>
      <c r="F6" s="6"/>
      <c r="G6" s="6"/>
      <c r="H6" s="6"/>
      <c r="I6" s="8"/>
      <c r="J6" s="8" t="s">
        <v>9</v>
      </c>
      <c r="K6" s="45" t="s">
        <v>21</v>
      </c>
      <c r="L6" s="8"/>
      <c r="M6" s="6"/>
      <c r="N6" s="6"/>
      <c r="O6" s="6"/>
      <c r="P6" s="5"/>
      <c r="R6" s="1" t="s">
        <v>22</v>
      </c>
    </row>
    <row r="7" spans="1:16" ht="19.5" customHeight="1">
      <c r="A7" s="6"/>
      <c r="B7" s="6"/>
      <c r="C7" s="82"/>
      <c r="D7" s="6"/>
      <c r="E7" s="6"/>
      <c r="F7" s="6"/>
      <c r="G7" s="6"/>
      <c r="H7" s="6"/>
      <c r="I7" s="8"/>
      <c r="J7" s="8" t="s">
        <v>9</v>
      </c>
      <c r="K7" s="45" t="s">
        <v>22</v>
      </c>
      <c r="L7" s="8"/>
      <c r="M7" s="6"/>
      <c r="N7" s="6"/>
      <c r="O7" s="6"/>
      <c r="P7" s="5"/>
    </row>
    <row r="8" spans="1:16" ht="19.5" customHeight="1" thickBot="1">
      <c r="A8" s="6"/>
      <c r="B8" s="6"/>
      <c r="C8" s="82"/>
      <c r="D8" s="6"/>
      <c r="E8" s="6"/>
      <c r="F8" s="6"/>
      <c r="G8" s="6"/>
      <c r="H8" s="6"/>
      <c r="I8" s="8"/>
      <c r="J8" s="8"/>
      <c r="K8" s="45"/>
      <c r="L8" s="8"/>
      <c r="M8" s="6"/>
      <c r="N8" s="6"/>
      <c r="O8" s="6"/>
      <c r="P8" s="5"/>
    </row>
    <row r="9" spans="1:13" ht="21" customHeight="1" thickBot="1">
      <c r="A9" s="181" t="s">
        <v>10</v>
      </c>
      <c r="B9" s="183" t="s">
        <v>1</v>
      </c>
      <c r="C9" s="185" t="s">
        <v>4</v>
      </c>
      <c r="D9" s="187" t="s">
        <v>0</v>
      </c>
      <c r="E9" s="175" t="s">
        <v>2</v>
      </c>
      <c r="F9" s="189" t="s">
        <v>13</v>
      </c>
      <c r="G9" s="190"/>
      <c r="H9" s="190"/>
      <c r="I9" s="190"/>
      <c r="J9" s="190"/>
      <c r="K9" s="190"/>
      <c r="L9" s="190"/>
      <c r="M9" s="191"/>
    </row>
    <row r="10" spans="1:13" ht="25.5" customHeight="1" thickBot="1">
      <c r="A10" s="182"/>
      <c r="B10" s="184"/>
      <c r="C10" s="186"/>
      <c r="D10" s="188"/>
      <c r="E10" s="176"/>
      <c r="F10" s="91">
        <v>1</v>
      </c>
      <c r="G10" s="101">
        <v>2</v>
      </c>
      <c r="H10" s="98">
        <v>3</v>
      </c>
      <c r="I10" s="91">
        <v>4</v>
      </c>
      <c r="J10" s="102">
        <v>5</v>
      </c>
      <c r="K10" s="99" t="s">
        <v>8</v>
      </c>
      <c r="L10" s="98" t="s">
        <v>30</v>
      </c>
      <c r="M10" s="100" t="s">
        <v>7</v>
      </c>
    </row>
    <row r="11" spans="1:14" ht="22.5" customHeight="1" thickBot="1">
      <c r="A11" s="46" t="s">
        <v>25</v>
      </c>
      <c r="B11" s="5"/>
      <c r="C11" s="8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3" ht="31.5" customHeight="1" thickBot="1">
      <c r="A12" s="92">
        <v>1</v>
      </c>
      <c r="B12" s="96" t="s">
        <v>26</v>
      </c>
      <c r="C12" s="97" t="s">
        <v>27</v>
      </c>
      <c r="D12" s="96" t="s">
        <v>28</v>
      </c>
      <c r="E12" s="96" t="s">
        <v>26</v>
      </c>
      <c r="F12" s="103">
        <v>7.5</v>
      </c>
      <c r="G12" s="103">
        <v>7</v>
      </c>
      <c r="H12" s="103">
        <v>6.5</v>
      </c>
      <c r="I12" s="103">
        <v>6</v>
      </c>
      <c r="J12" s="104">
        <v>7.5</v>
      </c>
      <c r="K12" s="105">
        <f>SUM(F12:J12)</f>
        <v>34.5</v>
      </c>
      <c r="L12" s="93">
        <f>K12*1/5</f>
        <v>6.9</v>
      </c>
      <c r="M12" s="94">
        <f>L12*10</f>
        <v>69</v>
      </c>
    </row>
    <row r="13" spans="1:9" ht="45" customHeight="1">
      <c r="A13" s="45" t="s">
        <v>29</v>
      </c>
      <c r="I13" s="45" t="s">
        <v>16</v>
      </c>
    </row>
    <row r="14" ht="21" customHeight="1"/>
    <row r="15" ht="21" customHeight="1"/>
    <row r="18" spans="1:14" ht="13.5">
      <c r="A18" s="5"/>
      <c r="B18" s="5"/>
      <c r="C18" s="83"/>
      <c r="D18" s="5"/>
      <c r="E18" s="5"/>
      <c r="F18" s="5"/>
      <c r="K18" s="5"/>
      <c r="L18" s="5"/>
      <c r="M18" s="5"/>
      <c r="N18" s="5"/>
    </row>
    <row r="19" spans="11:14" ht="13.5">
      <c r="K19" s="5"/>
      <c r="L19" s="5"/>
      <c r="M19" s="5"/>
      <c r="N19" s="5"/>
    </row>
    <row r="20" spans="1:15" ht="15">
      <c r="A20" s="31"/>
      <c r="K20" s="5"/>
      <c r="L20" s="5"/>
      <c r="M20" s="5"/>
      <c r="N20" s="5"/>
      <c r="O20" s="5"/>
    </row>
    <row r="21" spans="1:15" ht="15">
      <c r="A21" s="45"/>
      <c r="K21" s="5"/>
      <c r="L21" s="5"/>
      <c r="M21" s="5"/>
      <c r="N21" s="5"/>
      <c r="O21" s="5"/>
    </row>
    <row r="25" ht="21" customHeight="1"/>
  </sheetData>
  <sheetProtection/>
  <mergeCells count="8">
    <mergeCell ref="F9:M9"/>
    <mergeCell ref="A1:N1"/>
    <mergeCell ref="D2:H2"/>
    <mergeCell ref="A9:A10"/>
    <mergeCell ref="B9:B10"/>
    <mergeCell ref="C9:C10"/>
    <mergeCell ref="D9:D10"/>
    <mergeCell ref="E9:E10"/>
  </mergeCells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Donatas</cp:lastModifiedBy>
  <cp:lastPrinted>2016-07-16T15:55:51Z</cp:lastPrinted>
  <dcterms:created xsi:type="dcterms:W3CDTF">2005-04-10T18:26:35Z</dcterms:created>
  <dcterms:modified xsi:type="dcterms:W3CDTF">2016-07-16T19:30:40Z</dcterms:modified>
  <cp:category/>
  <cp:version/>
  <cp:contentType/>
  <cp:contentStatus/>
</cp:coreProperties>
</file>